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ASG_cofaWorking/ASG_Cofa_working/Sync/Cause of America/Library/SHAWN UPLOAD/STATES/CO - SHAWN/VOTER DATA/"/>
    </mc:Choice>
  </mc:AlternateContent>
  <xr:revisionPtr revIDLastSave="0" documentId="8_{72C1F170-6EF9-5E43-A5F5-89055DD86D6E}" xr6:coauthVersionLast="47" xr6:coauthVersionMax="47" xr10:uidLastSave="{00000000-0000-0000-0000-000000000000}"/>
  <bookViews>
    <workbookView xWindow="0" yWindow="500" windowWidth="31220" windowHeight="17980" xr2:uid="{00000000-000D-0000-FFFF-FFFF00000000}"/>
  </bookViews>
  <sheets>
    <sheet name="SW" sheetId="1" r:id="rId1"/>
    <sheet name="EL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3" i="1"/>
  <c r="K2" i="1"/>
  <c r="H26" i="1"/>
  <c r="I9" i="1" s="1"/>
  <c r="F21" i="1"/>
  <c r="F13" i="1"/>
  <c r="F5" i="1"/>
  <c r="E26" i="1"/>
  <c r="F20" i="1" s="1"/>
  <c r="B26" i="1"/>
  <c r="C2" i="1" s="1"/>
  <c r="P13" i="1" l="1"/>
  <c r="C24" i="1"/>
  <c r="C15" i="1"/>
  <c r="C8" i="1"/>
  <c r="C23" i="1"/>
  <c r="C16" i="1"/>
  <c r="C7" i="1"/>
  <c r="C21" i="1"/>
  <c r="C13" i="1"/>
  <c r="C5" i="1"/>
  <c r="C20" i="1"/>
  <c r="C12" i="1"/>
  <c r="C4" i="1"/>
  <c r="C19" i="1"/>
  <c r="C11" i="1"/>
  <c r="C3" i="1"/>
  <c r="C22" i="1"/>
  <c r="C14" i="1"/>
  <c r="C6" i="1"/>
  <c r="P21" i="1"/>
  <c r="C9" i="1"/>
  <c r="C10" i="1"/>
  <c r="C17" i="1"/>
  <c r="C18" i="1"/>
  <c r="P20" i="1"/>
  <c r="P5" i="1"/>
  <c r="F9" i="1"/>
  <c r="P9" i="1" s="1"/>
  <c r="F17" i="1"/>
  <c r="P17" i="1" s="1"/>
  <c r="F2" i="1"/>
  <c r="P2" i="1" s="1"/>
  <c r="I22" i="1"/>
  <c r="I5" i="1"/>
  <c r="I13" i="1"/>
  <c r="M30" i="1"/>
  <c r="M31" i="1" s="1"/>
  <c r="M29" i="1"/>
  <c r="F6" i="1"/>
  <c r="F14" i="1"/>
  <c r="F22" i="1"/>
  <c r="I3" i="1"/>
  <c r="I17" i="1"/>
  <c r="I10" i="1"/>
  <c r="F7" i="1"/>
  <c r="F15" i="1"/>
  <c r="F23" i="1"/>
  <c r="I24" i="1"/>
  <c r="I15" i="1"/>
  <c r="I11" i="1"/>
  <c r="O29" i="1"/>
  <c r="O30" i="1"/>
  <c r="O31" i="1" s="1"/>
  <c r="F8" i="1"/>
  <c r="F16" i="1"/>
  <c r="F24" i="1"/>
  <c r="I23" i="1"/>
  <c r="I4" i="1"/>
  <c r="I12" i="1"/>
  <c r="F10" i="1"/>
  <c r="P10" i="1" s="1"/>
  <c r="F18" i="1"/>
  <c r="F3" i="1"/>
  <c r="I21" i="1"/>
  <c r="I6" i="1"/>
  <c r="I14" i="1"/>
  <c r="F11" i="1"/>
  <c r="F19" i="1"/>
  <c r="P19" i="1" s="1"/>
  <c r="F4" i="1"/>
  <c r="I20" i="1"/>
  <c r="I7" i="1"/>
  <c r="I16" i="1"/>
  <c r="F12" i="1"/>
  <c r="I2" i="1"/>
  <c r="N2" i="1" s="1"/>
  <c r="I19" i="1"/>
  <c r="I8" i="1"/>
  <c r="K30" i="1"/>
  <c r="K31" i="1" s="1"/>
  <c r="K29" i="1"/>
  <c r="I18" i="1"/>
  <c r="L16" i="1" l="1"/>
  <c r="N16" i="1"/>
  <c r="L23" i="1"/>
  <c r="N23" i="1"/>
  <c r="P14" i="1"/>
  <c r="L8" i="1"/>
  <c r="N8" i="1"/>
  <c r="P24" i="1"/>
  <c r="N6" i="1"/>
  <c r="L6" i="1"/>
  <c r="P16" i="1"/>
  <c r="P15" i="1"/>
  <c r="M33" i="1"/>
  <c r="M32" i="1"/>
  <c r="N14" i="1"/>
  <c r="L14" i="1"/>
  <c r="N5" i="1"/>
  <c r="L5" i="1"/>
  <c r="L24" i="1"/>
  <c r="N24" i="1"/>
  <c r="N19" i="1"/>
  <c r="L19" i="1"/>
  <c r="P22" i="1"/>
  <c r="L4" i="1"/>
  <c r="N4" i="1"/>
  <c r="P12" i="1"/>
  <c r="P23" i="1"/>
  <c r="L20" i="1"/>
  <c r="N20" i="1"/>
  <c r="N22" i="1"/>
  <c r="L22" i="1"/>
  <c r="N13" i="1"/>
  <c r="L13" i="1"/>
  <c r="L12" i="1"/>
  <c r="N12" i="1"/>
  <c r="P6" i="1"/>
  <c r="P30" i="1" s="1"/>
  <c r="P31" i="1" s="1"/>
  <c r="L15" i="1"/>
  <c r="N15" i="1"/>
  <c r="P3" i="1"/>
  <c r="P8" i="1"/>
  <c r="P7" i="1"/>
  <c r="K32" i="1"/>
  <c r="K33" i="1"/>
  <c r="P18" i="1"/>
  <c r="L18" i="1"/>
  <c r="N18" i="1"/>
  <c r="L3" i="1"/>
  <c r="N3" i="1"/>
  <c r="N29" i="1" s="1"/>
  <c r="N21" i="1"/>
  <c r="L21" i="1"/>
  <c r="L10" i="1"/>
  <c r="N10" i="1"/>
  <c r="P11" i="1"/>
  <c r="L9" i="1"/>
  <c r="N9" i="1"/>
  <c r="P4" i="1"/>
  <c r="O33" i="1"/>
  <c r="L17" i="1"/>
  <c r="N17" i="1"/>
  <c r="N11" i="1"/>
  <c r="L11" i="1"/>
  <c r="L7" i="1"/>
  <c r="N7" i="1"/>
  <c r="L2" i="1"/>
  <c r="L29" i="1" l="1"/>
  <c r="L30" i="1"/>
  <c r="L31" i="1" s="1"/>
  <c r="P29" i="1"/>
  <c r="P33" i="1" s="1"/>
  <c r="N30" i="1"/>
  <c r="N31" i="1" s="1"/>
  <c r="N33" i="1" s="1"/>
  <c r="N32" i="1" l="1"/>
  <c r="L33" i="1"/>
</calcChain>
</file>

<file path=xl/sharedStrings.xml><?xml version="1.0" encoding="utf-8"?>
<sst xmlns="http://schemas.openxmlformats.org/spreadsheetml/2006/main" count="19" uniqueCount="19">
  <si>
    <t>Date</t>
  </si>
  <si>
    <t>Unaffiliated</t>
  </si>
  <si>
    <t>% Tot Un</t>
  </si>
  <si>
    <t>TOTAL</t>
  </si>
  <si>
    <t>Rep</t>
  </si>
  <si>
    <t>% Tot Rep</t>
  </si>
  <si>
    <t>Dem</t>
  </si>
  <si>
    <t>% Tot Dem</t>
  </si>
  <si>
    <t>Rat: UAF:REP</t>
  </si>
  <si>
    <t>R: UAF:Dem</t>
  </si>
  <si>
    <t>R: UAF:REP%</t>
  </si>
  <si>
    <t>R: UAF:Dem%</t>
  </si>
  <si>
    <t>R: Rep:Dem</t>
  </si>
  <si>
    <t>R: Rep:Dem%</t>
  </si>
  <si>
    <t>MEAN</t>
  </si>
  <si>
    <t>STD DEV</t>
  </si>
  <si>
    <t>3∑</t>
  </si>
  <si>
    <t>LOWER</t>
  </si>
  <si>
    <t>UPPER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</si>
</sst>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0" fillId="4" borderId="1" xfId="0" applyFill="1" applyBorder="1"/>
    <xf numFmtId="16" fontId="0" fillId="2" borderId="1" xfId="0" applyNumberFormat="1" applyFill="1" applyBorder="1"/>
    <xf numFmtId="0" fontId="0" fillId="0" borderId="1" xfId="0" applyBorder="1"/>
    <xf numFmtId="164" fontId="0" fillId="0" borderId="1" xfId="0" applyNumberFormat="1" applyBorder="1"/>
    <xf numFmtId="16" fontId="0" fillId="0" borderId="1" xfId="0" applyNumberFormat="1" applyBorder="1"/>
    <xf numFmtId="16" fontId="0" fillId="3" borderId="1" xfId="0" applyNumberFormat="1" applyFill="1" applyBorder="1"/>
    <xf numFmtId="0" fontId="0" fillId="0" borderId="1" xfId="0" applyFill="1" applyBorder="1"/>
    <xf numFmtId="2" fontId="0" fillId="0" borderId="0" xfId="0" applyNumberFormat="1"/>
    <xf numFmtId="2" fontId="0" fillId="0" borderId="0" xfId="0" applyNumberFormat="1" applyFont="1" applyFill="1"/>
    <xf numFmtId="2" fontId="0" fillId="0" borderId="0" xfId="0" applyNumberForma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zoomScale="130" zoomScaleNormal="130" workbookViewId="0">
      <pane ySplit="1" topLeftCell="A2" activePane="bottomLeft" state="frozen"/>
      <selection pane="bottomLeft" activeCell="L11" sqref="L11"/>
    </sheetView>
  </sheetViews>
  <sheetFormatPr baseColWidth="10" defaultColWidth="8.83203125" defaultRowHeight="15" x14ac:dyDescent="0.2"/>
  <cols>
    <col min="2" max="2" width="10.83203125" bestFit="1" customWidth="1"/>
    <col min="4" max="4" width="2.5" customWidth="1"/>
    <col min="7" max="7" width="2.5" customWidth="1"/>
    <col min="9" max="9" width="9.83203125" bestFit="1" customWidth="1"/>
    <col min="10" max="10" width="2.83203125" customWidth="1"/>
    <col min="11" max="11" width="17.33203125" bestFit="1" customWidth="1"/>
    <col min="12" max="12" width="11.5" bestFit="1" customWidth="1"/>
    <col min="13" max="13" width="10.83203125" bestFit="1" customWidth="1"/>
    <col min="14" max="14" width="12.1640625" bestFit="1" customWidth="1"/>
    <col min="15" max="15" width="10.5" bestFit="1" customWidth="1"/>
    <col min="16" max="16" width="12" bestFit="1" customWidth="1"/>
  </cols>
  <sheetData>
    <row r="1" spans="1:16" s="1" customFormat="1" x14ac:dyDescent="0.2">
      <c r="A1" s="2" t="s">
        <v>0</v>
      </c>
      <c r="B1" s="2" t="s">
        <v>1</v>
      </c>
      <c r="C1" s="2" t="s">
        <v>2</v>
      </c>
      <c r="D1" s="2"/>
      <c r="E1" s="2" t="s">
        <v>4</v>
      </c>
      <c r="F1" s="2" t="s">
        <v>5</v>
      </c>
      <c r="G1" s="2"/>
      <c r="H1" s="2" t="s">
        <v>6</v>
      </c>
      <c r="I1" s="2" t="s">
        <v>7</v>
      </c>
      <c r="J1" s="2"/>
      <c r="K1" s="1" t="s">
        <v>8</v>
      </c>
      <c r="L1" s="1" t="s">
        <v>10</v>
      </c>
      <c r="M1" s="1" t="s">
        <v>9</v>
      </c>
      <c r="N1" s="1" t="s">
        <v>11</v>
      </c>
      <c r="O1" s="1" t="s">
        <v>12</v>
      </c>
      <c r="P1" s="1" t="s">
        <v>13</v>
      </c>
    </row>
    <row r="2" spans="1:16" x14ac:dyDescent="0.2">
      <c r="A2" s="3">
        <v>44481</v>
      </c>
      <c r="B2" s="4">
        <v>10232</v>
      </c>
      <c r="C2" s="5">
        <f>SUM(B2/B26)</f>
        <v>8.5087415843955409E-3</v>
      </c>
      <c r="D2" s="4"/>
      <c r="E2" s="4">
        <v>5293</v>
      </c>
      <c r="F2" s="5">
        <f>SUM(E2/E26)</f>
        <v>6.0988537427350701E-3</v>
      </c>
      <c r="G2" s="4"/>
      <c r="H2" s="4">
        <v>15536</v>
      </c>
      <c r="I2" s="5">
        <f>SUM(H2/H26)</f>
        <v>1.5881729366581103E-2</v>
      </c>
      <c r="J2" s="4"/>
      <c r="K2" s="9">
        <f>B2/E2</f>
        <v>1.9331192140563007</v>
      </c>
      <c r="L2" s="9">
        <f>(C2*100)/(F2*100)</f>
        <v>1.3951378313557887</v>
      </c>
      <c r="M2" s="9">
        <f>B2/H2</f>
        <v>0.65859938208032953</v>
      </c>
      <c r="N2" s="9">
        <f>(C2*100)/(I2*100)</f>
        <v>0.53575661617178394</v>
      </c>
      <c r="O2" s="9">
        <f>E2/H2</f>
        <v>0.34069258496395466</v>
      </c>
      <c r="P2" s="9">
        <f>(F2*100)/(I2*100)</f>
        <v>0.38401697963500708</v>
      </c>
    </row>
    <row r="3" spans="1:16" x14ac:dyDescent="0.2">
      <c r="A3" s="6">
        <v>44482</v>
      </c>
      <c r="B3" s="4">
        <v>46233</v>
      </c>
      <c r="C3" s="5">
        <f>SUM(B3/B26)</f>
        <v>3.8446506027302485E-2</v>
      </c>
      <c r="D3" s="4"/>
      <c r="E3" s="4">
        <v>24145</v>
      </c>
      <c r="F3" s="5">
        <f>SUM(E3/E26)</f>
        <v>2.7821051127590833E-2</v>
      </c>
      <c r="G3" s="4"/>
      <c r="H3" s="4">
        <v>65653</v>
      </c>
      <c r="I3" s="5">
        <f>SUM(H3/H26)</f>
        <v>6.7114004769834534E-2</v>
      </c>
      <c r="J3" s="4"/>
      <c r="K3" s="9">
        <f>B3/E3</f>
        <v>1.9148063781321185</v>
      </c>
      <c r="L3" s="9">
        <f>(C3*100)/(F3*100)</f>
        <v>1.3819214037234604</v>
      </c>
      <c r="M3" s="9">
        <f t="shared" ref="M3:M24" si="0">B3/H3</f>
        <v>0.70420239745327706</v>
      </c>
      <c r="N3" s="9">
        <f>(C3*100)/(I3*100)</f>
        <v>0.57285370108896982</v>
      </c>
      <c r="O3" s="9">
        <f t="shared" ref="O3:O24" si="1">E3/H3</f>
        <v>0.36776689564833293</v>
      </c>
      <c r="P3" s="9">
        <f t="shared" ref="P3:P24" si="2">(F3*100)/(I3*100)</f>
        <v>0.41453421268783314</v>
      </c>
    </row>
    <row r="4" spans="1:16" x14ac:dyDescent="0.2">
      <c r="A4" s="6">
        <v>44483</v>
      </c>
      <c r="B4" s="4">
        <v>44005</v>
      </c>
      <c r="C4" s="5">
        <f>SUM(B4/B26)</f>
        <v>3.6593742515766782E-2</v>
      </c>
      <c r="D4" s="4"/>
      <c r="E4" s="4">
        <v>28650</v>
      </c>
      <c r="F4" s="5">
        <f>SUM(E4/E26)</f>
        <v>3.3011932690224781E-2</v>
      </c>
      <c r="G4" s="4"/>
      <c r="H4" s="4">
        <v>58205</v>
      </c>
      <c r="I4" s="5">
        <f>SUM(H4/H26)</f>
        <v>5.9500261185752648E-2</v>
      </c>
      <c r="J4" s="4"/>
      <c r="K4" s="9">
        <f t="shared" ref="K4:K24" si="3">B4/E4</f>
        <v>1.5359511343804537</v>
      </c>
      <c r="L4" s="9">
        <f t="shared" ref="L4:L24" si="4">(C4*100)/(F4*100)</f>
        <v>1.1085004582783067</v>
      </c>
      <c r="M4" s="9">
        <f t="shared" si="0"/>
        <v>0.75603470492225755</v>
      </c>
      <c r="N4" s="9">
        <f t="shared" ref="N4:N24" si="5">(C4*100)/(I4*100)</f>
        <v>0.61501818288705534</v>
      </c>
      <c r="O4" s="9">
        <f t="shared" si="1"/>
        <v>0.4922257538012198</v>
      </c>
      <c r="P4" s="9">
        <f t="shared" si="2"/>
        <v>0.5548199626748781</v>
      </c>
    </row>
    <row r="5" spans="1:16" x14ac:dyDescent="0.2">
      <c r="A5" s="6">
        <v>44484</v>
      </c>
      <c r="B5" s="4">
        <v>42386</v>
      </c>
      <c r="C5" s="5">
        <f>SUM(B5/B26)</f>
        <v>3.524741211847042E-2</v>
      </c>
      <c r="D5" s="4"/>
      <c r="E5" s="4">
        <v>27618</v>
      </c>
      <c r="F5" s="5">
        <f>SUM(E2/E26)</f>
        <v>6.0988537427350701E-3</v>
      </c>
      <c r="G5" s="4"/>
      <c r="H5" s="4">
        <v>53688</v>
      </c>
      <c r="I5" s="5">
        <f>SUM(H5/H26)</f>
        <v>5.4882742419735217E-2</v>
      </c>
      <c r="J5" s="4"/>
      <c r="K5" s="9">
        <f t="shared" si="3"/>
        <v>1.5347237309001376</v>
      </c>
      <c r="L5" s="11">
        <f t="shared" si="4"/>
        <v>5.7793502853641954</v>
      </c>
      <c r="M5" s="9">
        <f t="shared" si="0"/>
        <v>0.78948740873193268</v>
      </c>
      <c r="N5" s="9">
        <f t="shared" si="5"/>
        <v>0.64223124728176562</v>
      </c>
      <c r="O5" s="9">
        <f t="shared" si="1"/>
        <v>0.51441662941439426</v>
      </c>
      <c r="P5" s="9">
        <f t="shared" si="2"/>
        <v>0.11112516382821989</v>
      </c>
    </row>
    <row r="6" spans="1:16" x14ac:dyDescent="0.2">
      <c r="A6" s="6">
        <v>44485</v>
      </c>
      <c r="B6" s="4">
        <v>47760</v>
      </c>
      <c r="C6" s="5">
        <f>SUM(B6/B26)</f>
        <v>3.9716330929508499E-2</v>
      </c>
      <c r="D6" s="4"/>
      <c r="E6" s="4">
        <v>35698</v>
      </c>
      <c r="F6" s="5">
        <f>SUM(E3/E26)</f>
        <v>2.7821051127590833E-2</v>
      </c>
      <c r="G6" s="4"/>
      <c r="H6" s="4">
        <v>55569</v>
      </c>
      <c r="I6" s="5">
        <f>SUM(H6/H26)</f>
        <v>5.6805601131021198E-2</v>
      </c>
      <c r="J6" s="4"/>
      <c r="K6" s="9">
        <f t="shared" si="3"/>
        <v>1.3378900778755112</v>
      </c>
      <c r="L6" s="9">
        <f t="shared" si="4"/>
        <v>1.4275639963193489</v>
      </c>
      <c r="M6" s="9">
        <f t="shared" si="0"/>
        <v>0.8594720077741187</v>
      </c>
      <c r="N6" s="9">
        <f t="shared" si="5"/>
        <v>0.69916223292670432</v>
      </c>
      <c r="O6" s="9">
        <f t="shared" si="1"/>
        <v>0.64240853713401358</v>
      </c>
      <c r="P6" s="9">
        <f t="shared" si="2"/>
        <v>0.48975894231665701</v>
      </c>
    </row>
    <row r="7" spans="1:16" x14ac:dyDescent="0.2">
      <c r="A7" s="6">
        <v>44486</v>
      </c>
      <c r="B7" s="4">
        <v>14837</v>
      </c>
      <c r="C7" s="5">
        <f>SUM(B7/B26)</f>
        <v>1.2338174246254557E-2</v>
      </c>
      <c r="D7" s="4"/>
      <c r="E7" s="4">
        <v>12706</v>
      </c>
      <c r="F7" s="5">
        <f>SUM(E4/E26)</f>
        <v>3.3011932690224781E-2</v>
      </c>
      <c r="G7" s="4"/>
      <c r="H7" s="4">
        <v>14718</v>
      </c>
      <c r="I7" s="5">
        <f>SUM(H7/H26)</f>
        <v>1.5045526056728932E-2</v>
      </c>
      <c r="J7" s="4"/>
      <c r="K7" s="9">
        <f t="shared" si="3"/>
        <v>1.1677160396662993</v>
      </c>
      <c r="L7" s="9">
        <f t="shared" si="4"/>
        <v>0.37374892170151652</v>
      </c>
      <c r="M7" s="9">
        <f t="shared" si="0"/>
        <v>1.0080853376817502</v>
      </c>
      <c r="N7" s="9">
        <f t="shared" si="5"/>
        <v>0.82005602195188476</v>
      </c>
      <c r="O7" s="9">
        <f t="shared" si="1"/>
        <v>0.8632966435657019</v>
      </c>
      <c r="P7" s="9">
        <f t="shared" si="2"/>
        <v>2.1941361548777873</v>
      </c>
    </row>
    <row r="8" spans="1:16" x14ac:dyDescent="0.2">
      <c r="A8" s="6">
        <v>44487</v>
      </c>
      <c r="B8" s="4">
        <v>2374</v>
      </c>
      <c r="C8" s="5">
        <f>SUM(B8/B26)</f>
        <v>1.9741744059181992E-3</v>
      </c>
      <c r="D8" s="4"/>
      <c r="E8" s="4">
        <v>1295</v>
      </c>
      <c r="F8" s="5">
        <f>SUM(E5/E26)</f>
        <v>3.182281176400098E-2</v>
      </c>
      <c r="G8" s="4"/>
      <c r="H8" s="4">
        <v>2492</v>
      </c>
      <c r="I8" s="5">
        <f>SUM(H8/H26)</f>
        <v>2.5474555600875459E-3</v>
      </c>
      <c r="J8" s="4"/>
      <c r="K8" s="9">
        <f t="shared" si="3"/>
        <v>1.8332046332046332</v>
      </c>
      <c r="L8" s="9">
        <f t="shared" si="4"/>
        <v>6.203645424416742E-2</v>
      </c>
      <c r="M8" s="9">
        <f t="shared" si="0"/>
        <v>0.9526484751203852</v>
      </c>
      <c r="N8" s="9">
        <f t="shared" si="5"/>
        <v>0.77495931110584504</v>
      </c>
      <c r="O8" s="9">
        <f t="shared" si="1"/>
        <v>0.5196629213483146</v>
      </c>
      <c r="P8" s="11">
        <f t="shared" si="2"/>
        <v>12.491998785999373</v>
      </c>
    </row>
    <row r="9" spans="1:16" x14ac:dyDescent="0.2">
      <c r="A9" s="3">
        <v>44488</v>
      </c>
      <c r="B9" s="4">
        <v>105462</v>
      </c>
      <c r="C9" s="5">
        <f>SUM(B9/B26)</f>
        <v>8.7700244817584289E-2</v>
      </c>
      <c r="D9" s="4"/>
      <c r="E9" s="4">
        <v>74674</v>
      </c>
      <c r="F9" s="5">
        <f>SUM(E6/E26)</f>
        <v>4.1132983356916029E-2</v>
      </c>
      <c r="G9" s="4"/>
      <c r="H9" s="4">
        <v>113598</v>
      </c>
      <c r="I9" s="5">
        <f>SUM(H9/H26)</f>
        <v>0.11612594571220908</v>
      </c>
      <c r="J9" s="4"/>
      <c r="K9" s="9">
        <f t="shared" si="3"/>
        <v>1.4122987920829204</v>
      </c>
      <c r="L9" s="9">
        <f t="shared" si="4"/>
        <v>2.1321148543152901</v>
      </c>
      <c r="M9" s="9">
        <f t="shared" si="0"/>
        <v>0.92837902075740775</v>
      </c>
      <c r="N9" s="9">
        <f t="shared" si="5"/>
        <v>0.75521662518838606</v>
      </c>
      <c r="O9" s="9">
        <f t="shared" si="1"/>
        <v>0.65735312241412702</v>
      </c>
      <c r="P9" s="9">
        <f t="shared" si="2"/>
        <v>0.35421010442278317</v>
      </c>
    </row>
    <row r="10" spans="1:16" x14ac:dyDescent="0.2">
      <c r="A10" s="6">
        <v>44489</v>
      </c>
      <c r="B10" s="4">
        <v>58602</v>
      </c>
      <c r="C10" s="5">
        <f>SUM(B10/B26)</f>
        <v>4.8732337209611752E-2</v>
      </c>
      <c r="D10" s="4"/>
      <c r="E10" s="4">
        <v>48840</v>
      </c>
      <c r="F10" s="5">
        <f>SUM(E7/E26)</f>
        <v>1.4640475279650822E-2</v>
      </c>
      <c r="G10" s="4"/>
      <c r="H10" s="4">
        <v>58448</v>
      </c>
      <c r="I10" s="5">
        <f>SUM(H10/H26)</f>
        <v>5.9748668770464239E-2</v>
      </c>
      <c r="J10" s="4"/>
      <c r="K10" s="9">
        <f t="shared" si="3"/>
        <v>1.1998771498771499</v>
      </c>
      <c r="L10" s="9">
        <f t="shared" si="4"/>
        <v>3.3286034967284222</v>
      </c>
      <c r="M10" s="9">
        <f t="shared" si="0"/>
        <v>1.0026348206953188</v>
      </c>
      <c r="N10" s="9">
        <f t="shared" si="5"/>
        <v>0.81562214209033179</v>
      </c>
      <c r="O10" s="9">
        <f t="shared" si="1"/>
        <v>0.83561456337257045</v>
      </c>
      <c r="P10" s="9">
        <f t="shared" si="2"/>
        <v>0.2450343343363007</v>
      </c>
    </row>
    <row r="11" spans="1:16" x14ac:dyDescent="0.2">
      <c r="A11" s="6">
        <v>44490</v>
      </c>
      <c r="B11" s="4">
        <v>60726</v>
      </c>
      <c r="C11" s="5">
        <f>SUM(B11/B26)</f>
        <v>5.0498616248436629E-2</v>
      </c>
      <c r="D11" s="4"/>
      <c r="E11" s="4">
        <v>49427</v>
      </c>
      <c r="F11" s="5">
        <f>SUM(E8/E26)</f>
        <v>1.4921624025773504E-3</v>
      </c>
      <c r="G11" s="4"/>
      <c r="H11" s="4">
        <v>57968</v>
      </c>
      <c r="I11" s="5">
        <f>SUM(H11/H26)</f>
        <v>5.9257987121651229E-2</v>
      </c>
      <c r="J11" s="4"/>
      <c r="K11" s="9">
        <f t="shared" si="3"/>
        <v>1.2285997531713435</v>
      </c>
      <c r="L11" s="10">
        <f t="shared" si="4"/>
        <v>33.842573811813288</v>
      </c>
      <c r="M11" s="9">
        <f t="shared" si="0"/>
        <v>1.0475779740546509</v>
      </c>
      <c r="N11" s="9">
        <f t="shared" si="5"/>
        <v>0.85218244326739601</v>
      </c>
      <c r="O11" s="9">
        <f t="shared" si="1"/>
        <v>0.85266008832459284</v>
      </c>
      <c r="P11" s="9">
        <f t="shared" si="2"/>
        <v>2.5180781107432444E-2</v>
      </c>
    </row>
    <row r="12" spans="1:16" x14ac:dyDescent="0.2">
      <c r="A12" s="6">
        <v>44491</v>
      </c>
      <c r="B12" s="4">
        <v>53732</v>
      </c>
      <c r="C12" s="5">
        <f>SUM(B12/B26)</f>
        <v>4.4682535458633814E-2</v>
      </c>
      <c r="D12" s="4"/>
      <c r="E12" s="4">
        <v>44339</v>
      </c>
      <c r="F12" s="5">
        <f>SUM(E9/E26)</f>
        <v>8.6043038803135963E-2</v>
      </c>
      <c r="G12" s="4"/>
      <c r="H12" s="4">
        <v>47248</v>
      </c>
      <c r="I12" s="5">
        <f>SUM(H12/H26)</f>
        <v>4.829943029816066E-2</v>
      </c>
      <c r="J12" s="4"/>
      <c r="K12" s="9">
        <f t="shared" si="3"/>
        <v>1.2118451025056947</v>
      </c>
      <c r="L12" s="9">
        <f t="shared" si="4"/>
        <v>0.51930447924864886</v>
      </c>
      <c r="M12" s="9">
        <f t="shared" si="0"/>
        <v>1.1372333220453776</v>
      </c>
      <c r="N12" s="9">
        <f t="shared" si="5"/>
        <v>0.92511516559928053</v>
      </c>
      <c r="O12" s="9">
        <f t="shared" si="1"/>
        <v>0.93843125634947511</v>
      </c>
      <c r="P12" s="9">
        <f t="shared" si="2"/>
        <v>1.7814503871366087</v>
      </c>
    </row>
    <row r="13" spans="1:16" x14ac:dyDescent="0.2">
      <c r="A13" s="6">
        <v>44492</v>
      </c>
      <c r="B13" s="4">
        <v>45769</v>
      </c>
      <c r="C13" s="5">
        <f>SUM(B13/B26)</f>
        <v>3.8060652225977272E-2</v>
      </c>
      <c r="D13" s="4"/>
      <c r="E13" s="4">
        <v>38353</v>
      </c>
      <c r="F13" s="5">
        <f>SUM(E10/E26)</f>
        <v>5.6275839182917217E-2</v>
      </c>
      <c r="G13" s="4"/>
      <c r="H13" s="4">
        <v>37475</v>
      </c>
      <c r="I13" s="5">
        <f>SUM(H13/H26)</f>
        <v>3.8308947477640763E-2</v>
      </c>
      <c r="J13" s="4"/>
      <c r="K13" s="9">
        <f t="shared" si="3"/>
        <v>1.1933616666232107</v>
      </c>
      <c r="L13" s="9">
        <f t="shared" si="4"/>
        <v>0.67632313935410415</v>
      </c>
      <c r="M13" s="9">
        <f t="shared" si="0"/>
        <v>1.2213208805870581</v>
      </c>
      <c r="N13" s="9">
        <f t="shared" si="5"/>
        <v>0.9935186094108065</v>
      </c>
      <c r="O13" s="9">
        <f t="shared" si="1"/>
        <v>1.0234289526350902</v>
      </c>
      <c r="P13" s="9">
        <f t="shared" si="2"/>
        <v>1.4689998783120557</v>
      </c>
    </row>
    <row r="14" spans="1:16" x14ac:dyDescent="0.2">
      <c r="A14" s="6">
        <v>44493</v>
      </c>
      <c r="B14" s="4">
        <v>22774</v>
      </c>
      <c r="C14" s="5">
        <f>SUM(B14/B26)</f>
        <v>1.8938436360733387E-2</v>
      </c>
      <c r="D14" s="4"/>
      <c r="E14" s="4">
        <v>17476</v>
      </c>
      <c r="F14" s="5">
        <f>SUM(E11/E26)</f>
        <v>5.695220932215498E-2</v>
      </c>
      <c r="G14" s="4"/>
      <c r="H14" s="4">
        <v>18426</v>
      </c>
      <c r="I14" s="5">
        <f>SUM(H14/H26)</f>
        <v>1.8836041793809436E-2</v>
      </c>
      <c r="J14" s="4"/>
      <c r="K14" s="9">
        <f t="shared" si="3"/>
        <v>1.3031586175326162</v>
      </c>
      <c r="L14" s="9">
        <f t="shared" si="4"/>
        <v>0.33253207533366308</v>
      </c>
      <c r="M14" s="9">
        <f t="shared" si="0"/>
        <v>1.2359709106697059</v>
      </c>
      <c r="N14" s="9">
        <f t="shared" si="5"/>
        <v>1.0054360978832402</v>
      </c>
      <c r="O14" s="9">
        <f t="shared" si="1"/>
        <v>0.94844241832193643</v>
      </c>
      <c r="P14" s="9">
        <f t="shared" si="2"/>
        <v>3.0235762877141532</v>
      </c>
    </row>
    <row r="15" spans="1:16" x14ac:dyDescent="0.2">
      <c r="A15" s="6">
        <v>44494</v>
      </c>
      <c r="B15" s="4">
        <v>4696</v>
      </c>
      <c r="C15" s="5">
        <f>SUM(B15/B26)</f>
        <v>3.9051065754809869E-3</v>
      </c>
      <c r="D15" s="4"/>
      <c r="E15" s="4">
        <v>3102</v>
      </c>
      <c r="F15" s="5">
        <f>SUM(E12/E26)</f>
        <v>5.1089566616121344E-2</v>
      </c>
      <c r="G15" s="4"/>
      <c r="H15" s="4">
        <v>3754</v>
      </c>
      <c r="I15" s="5">
        <f>SUM(H15/H26)</f>
        <v>3.8375393950917523E-3</v>
      </c>
      <c r="J15" s="4"/>
      <c r="K15" s="9">
        <f t="shared" si="3"/>
        <v>1.5138620245003225</v>
      </c>
      <c r="L15" s="9">
        <f t="shared" si="4"/>
        <v>7.6436478798564092E-2</v>
      </c>
      <c r="M15" s="9">
        <f t="shared" si="0"/>
        <v>1.2509323388385722</v>
      </c>
      <c r="N15" s="9">
        <f t="shared" si="5"/>
        <v>1.0176069020882634</v>
      </c>
      <c r="O15" s="9">
        <f t="shared" si="1"/>
        <v>0.82631859350026637</v>
      </c>
      <c r="P15" s="11">
        <f t="shared" si="2"/>
        <v>13.313105444980019</v>
      </c>
    </row>
    <row r="16" spans="1:16" x14ac:dyDescent="0.2">
      <c r="A16" s="3">
        <v>44495</v>
      </c>
      <c r="B16" s="4">
        <v>59006</v>
      </c>
      <c r="C16" s="5">
        <f>SUM(B16/B26)</f>
        <v>4.9068296122834559E-2</v>
      </c>
      <c r="D16" s="4"/>
      <c r="E16" s="4">
        <v>44157</v>
      </c>
      <c r="F16" s="5">
        <f>SUM(E13/E26)</f>
        <v>4.4192204344439476E-2</v>
      </c>
      <c r="G16" s="4"/>
      <c r="H16" s="4">
        <v>44593</v>
      </c>
      <c r="I16" s="5">
        <f>SUM(H16/H26)</f>
        <v>4.5585347428163697E-2</v>
      </c>
      <c r="J16" s="4"/>
      <c r="K16" s="9">
        <f t="shared" si="3"/>
        <v>1.3362773739158005</v>
      </c>
      <c r="L16" s="9">
        <f t="shared" si="4"/>
        <v>1.1103382791315459</v>
      </c>
      <c r="M16" s="9">
        <f t="shared" si="0"/>
        <v>1.3232121633440226</v>
      </c>
      <c r="N16" s="9">
        <f t="shared" si="5"/>
        <v>1.0764050049231173</v>
      </c>
      <c r="O16" s="9">
        <f t="shared" si="1"/>
        <v>0.99022268068979435</v>
      </c>
      <c r="P16" s="9">
        <f t="shared" si="2"/>
        <v>0.96943879640448882</v>
      </c>
    </row>
    <row r="17" spans="1:16" x14ac:dyDescent="0.2">
      <c r="A17" s="6">
        <v>44496</v>
      </c>
      <c r="B17" s="4">
        <v>58334</v>
      </c>
      <c r="C17" s="5">
        <f>SUM(B17/B26)</f>
        <v>4.8509473376087707E-2</v>
      </c>
      <c r="D17" s="4"/>
      <c r="E17" s="4">
        <v>51773</v>
      </c>
      <c r="F17" s="5">
        <f>SUM(E14/E26)</f>
        <v>2.0136702816557356E-2</v>
      </c>
      <c r="G17" s="4"/>
      <c r="H17" s="4">
        <v>40326</v>
      </c>
      <c r="I17" s="5">
        <f>SUM(H17/H26)</f>
        <v>4.1223392020903041E-2</v>
      </c>
      <c r="J17" s="4"/>
      <c r="K17" s="9">
        <f t="shared" si="3"/>
        <v>1.126726285901918</v>
      </c>
      <c r="L17" s="9">
        <f t="shared" si="4"/>
        <v>2.4090077614991126</v>
      </c>
      <c r="M17" s="9">
        <f t="shared" si="0"/>
        <v>1.4465605316669146</v>
      </c>
      <c r="N17" s="9">
        <f t="shared" si="5"/>
        <v>1.176746284039172</v>
      </c>
      <c r="O17" s="9">
        <f t="shared" si="1"/>
        <v>1.2838615285423796</v>
      </c>
      <c r="P17" s="9">
        <f t="shared" si="2"/>
        <v>0.48847758103813216</v>
      </c>
    </row>
    <row r="18" spans="1:16" x14ac:dyDescent="0.2">
      <c r="A18" s="6">
        <v>44497</v>
      </c>
      <c r="B18" s="4">
        <v>63747</v>
      </c>
      <c r="C18" s="5">
        <f>SUM(B18/B26)</f>
        <v>5.3010823864392348E-2</v>
      </c>
      <c r="D18" s="4"/>
      <c r="E18" s="4">
        <v>53677</v>
      </c>
      <c r="F18" s="5">
        <f>SUM(E15/E26)</f>
        <v>3.5742762724285258E-3</v>
      </c>
      <c r="G18" s="4"/>
      <c r="H18" s="4">
        <v>41809</v>
      </c>
      <c r="I18" s="5">
        <f>SUM(H18/H26)</f>
        <v>4.2739393865048235E-2</v>
      </c>
      <c r="J18" s="4"/>
      <c r="K18" s="9">
        <f t="shared" si="3"/>
        <v>1.1876036291148908</v>
      </c>
      <c r="L18" s="11">
        <f t="shared" si="4"/>
        <v>14.831204927641023</v>
      </c>
      <c r="M18" s="9">
        <f t="shared" si="0"/>
        <v>1.5247195579899064</v>
      </c>
      <c r="N18" s="9">
        <f t="shared" si="5"/>
        <v>1.2403269927453033</v>
      </c>
      <c r="O18" s="9">
        <f t="shared" si="1"/>
        <v>1.2838623262933817</v>
      </c>
      <c r="P18" s="9">
        <f t="shared" si="2"/>
        <v>8.3629549911598697E-2</v>
      </c>
    </row>
    <row r="19" spans="1:16" x14ac:dyDescent="0.2">
      <c r="A19" s="6">
        <v>44498</v>
      </c>
      <c r="B19" s="4">
        <v>59349</v>
      </c>
      <c r="C19" s="5">
        <f>SUM(B19/B26)</f>
        <v>4.9353528566486601E-2</v>
      </c>
      <c r="D19" s="4"/>
      <c r="E19" s="4">
        <v>46758</v>
      </c>
      <c r="F19" s="5">
        <f>SUM(E16/E26)</f>
        <v>5.087985730548885E-2</v>
      </c>
      <c r="G19" s="4"/>
      <c r="H19" s="4">
        <v>39047</v>
      </c>
      <c r="I19" s="5">
        <f>SUM(H19/H26)</f>
        <v>3.9915929877503371E-2</v>
      </c>
      <c r="J19" s="4"/>
      <c r="K19" s="9">
        <f t="shared" si="3"/>
        <v>1.269280123187476</v>
      </c>
      <c r="L19" s="9">
        <f t="shared" si="4"/>
        <v>0.97000131643770182</v>
      </c>
      <c r="M19" s="9">
        <f t="shared" si="0"/>
        <v>1.519937511204446</v>
      </c>
      <c r="N19" s="9">
        <f t="shared" si="5"/>
        <v>1.2364368992015458</v>
      </c>
      <c r="O19" s="9">
        <f t="shared" si="1"/>
        <v>1.1974799600481472</v>
      </c>
      <c r="P19" s="9">
        <f t="shared" si="2"/>
        <v>1.2746754857429679</v>
      </c>
    </row>
    <row r="20" spans="1:16" x14ac:dyDescent="0.2">
      <c r="A20" s="6">
        <v>44499</v>
      </c>
      <c r="B20" s="4">
        <v>57095</v>
      </c>
      <c r="C20" s="5">
        <f>SUM(B20/B26)</f>
        <v>4.7479143936773195E-2</v>
      </c>
      <c r="D20" s="4"/>
      <c r="E20" s="4">
        <v>44681</v>
      </c>
      <c r="F20" s="5">
        <f>SUM(E17/E26)</f>
        <v>5.9655385381187004E-2</v>
      </c>
      <c r="G20" s="4"/>
      <c r="H20" s="4">
        <v>35307</v>
      </c>
      <c r="I20" s="5">
        <f>SUM(H20/H26)</f>
        <v>3.6092702030502001E-2</v>
      </c>
      <c r="J20" s="4"/>
      <c r="K20" s="9">
        <f t="shared" si="3"/>
        <v>1.2778362167364203</v>
      </c>
      <c r="L20" s="9">
        <f t="shared" si="4"/>
        <v>0.79589032295056261</v>
      </c>
      <c r="M20" s="9">
        <f t="shared" si="0"/>
        <v>1.6171014246466706</v>
      </c>
      <c r="N20" s="9">
        <f t="shared" si="5"/>
        <v>1.3154776801318033</v>
      </c>
      <c r="O20" s="9">
        <f t="shared" si="1"/>
        <v>1.2654997592545387</v>
      </c>
      <c r="P20" s="9">
        <f t="shared" si="2"/>
        <v>1.6528378875810446</v>
      </c>
    </row>
    <row r="21" spans="1:16" x14ac:dyDescent="0.2">
      <c r="A21" s="6">
        <v>44500</v>
      </c>
      <c r="B21" s="4">
        <v>37071</v>
      </c>
      <c r="C21" s="5">
        <f>SUM(B21/B26)</f>
        <v>3.0827556614066366E-2</v>
      </c>
      <c r="D21" s="4"/>
      <c r="E21" s="4">
        <v>24394</v>
      </c>
      <c r="F21" s="5">
        <f>SUM(E18/E26)</f>
        <v>6.1849267400111541E-2</v>
      </c>
      <c r="G21" s="4"/>
      <c r="H21" s="8">
        <v>23245</v>
      </c>
      <c r="I21" s="5">
        <f>SUM(H21/H26)</f>
        <v>2.3762281097205056E-2</v>
      </c>
      <c r="J21" s="4"/>
      <c r="K21" s="9">
        <f t="shared" si="3"/>
        <v>1.519676969746659</v>
      </c>
      <c r="L21" s="9">
        <f t="shared" si="4"/>
        <v>0.49843042464252008</v>
      </c>
      <c r="M21" s="9">
        <f t="shared" si="0"/>
        <v>1.594794579479458</v>
      </c>
      <c r="N21" s="9">
        <f t="shared" si="5"/>
        <v>1.2973315351316306</v>
      </c>
      <c r="O21" s="9">
        <f t="shared" si="1"/>
        <v>1.0494299849429984</v>
      </c>
      <c r="P21" s="9">
        <f t="shared" si="2"/>
        <v>2.6028337577147131</v>
      </c>
    </row>
    <row r="22" spans="1:16" x14ac:dyDescent="0.2">
      <c r="A22" s="6">
        <v>44501</v>
      </c>
      <c r="B22" s="4">
        <v>17928</v>
      </c>
      <c r="C22" s="5">
        <f>SUM(B22/B26)</f>
        <v>1.4908592564996407E-2</v>
      </c>
      <c r="D22" s="4"/>
      <c r="E22" s="4">
        <v>12160</v>
      </c>
      <c r="F22" s="5">
        <f>SUM(E19/E26)</f>
        <v>5.3876856849198268E-2</v>
      </c>
      <c r="G22" s="4"/>
      <c r="H22" s="4">
        <v>9903</v>
      </c>
      <c r="I22" s="5">
        <f>SUM(H22/H26)</f>
        <v>1.0123375767073421E-2</v>
      </c>
      <c r="J22" s="4"/>
      <c r="K22" s="9">
        <f t="shared" si="3"/>
        <v>1.4743421052631578</v>
      </c>
      <c r="L22" s="9">
        <f t="shared" si="4"/>
        <v>0.2767160787928975</v>
      </c>
      <c r="M22" s="9">
        <f t="shared" si="0"/>
        <v>1.8103604968191458</v>
      </c>
      <c r="N22" s="9">
        <f t="shared" si="5"/>
        <v>1.4726898327223064</v>
      </c>
      <c r="O22" s="9">
        <f t="shared" si="1"/>
        <v>1.2279107341209734</v>
      </c>
      <c r="P22" s="9">
        <f t="shared" si="2"/>
        <v>5.3220247957637152</v>
      </c>
    </row>
    <row r="23" spans="1:16" x14ac:dyDescent="0.2">
      <c r="A23" s="3">
        <v>44502</v>
      </c>
      <c r="B23" s="4">
        <v>104621</v>
      </c>
      <c r="C23" s="5">
        <f>SUM(B23/B26)</f>
        <v>8.7000884802682352E-2</v>
      </c>
      <c r="D23" s="4"/>
      <c r="E23" s="4">
        <v>74217</v>
      </c>
      <c r="F23" s="5">
        <f>SUM(E20/E26)</f>
        <v>5.1483635760276911E-2</v>
      </c>
      <c r="G23" s="4"/>
      <c r="H23" s="4">
        <v>52629</v>
      </c>
      <c r="I23" s="5">
        <f>SUM(H23/H26)</f>
        <v>5.3800176032041513E-2</v>
      </c>
      <c r="J23" s="4"/>
      <c r="K23" s="9">
        <f t="shared" si="3"/>
        <v>1.4096635541722247</v>
      </c>
      <c r="L23" s="9">
        <f t="shared" si="4"/>
        <v>1.6898745303805716</v>
      </c>
      <c r="M23" s="9">
        <f t="shared" si="0"/>
        <v>1.9878964069239393</v>
      </c>
      <c r="N23" s="9">
        <f t="shared" si="5"/>
        <v>1.6171115267516531</v>
      </c>
      <c r="O23" s="9">
        <f t="shared" si="1"/>
        <v>1.4101920994128712</v>
      </c>
      <c r="P23" s="9">
        <f t="shared" si="2"/>
        <v>0.95694177152162196</v>
      </c>
    </row>
    <row r="24" spans="1:16" x14ac:dyDescent="0.2">
      <c r="A24" s="7">
        <v>44503</v>
      </c>
      <c r="B24" s="4">
        <v>185789</v>
      </c>
      <c r="C24" s="5">
        <f>SUM(B24/B26)</f>
        <v>0.15449868942760583</v>
      </c>
      <c r="D24" s="4"/>
      <c r="E24" s="4">
        <v>104435</v>
      </c>
      <c r="F24" s="5">
        <f>SUM(E21/E26)</f>
        <v>2.8107961118511111E-2</v>
      </c>
      <c r="G24" s="4"/>
      <c r="H24" s="4">
        <v>88594</v>
      </c>
      <c r="I24" s="5">
        <f>SUM(H24/H26)</f>
        <v>9.0565520822791346E-2</v>
      </c>
      <c r="J24" s="4"/>
      <c r="K24" s="9">
        <f t="shared" si="3"/>
        <v>1.778991717336142</v>
      </c>
      <c r="L24" s="9">
        <f t="shared" si="4"/>
        <v>5.4966167334654994</v>
      </c>
      <c r="M24" s="9">
        <f t="shared" si="0"/>
        <v>2.0970833239271283</v>
      </c>
      <c r="N24" s="9">
        <f t="shared" si="5"/>
        <v>1.7059327658470809</v>
      </c>
      <c r="O24" s="9">
        <f t="shared" si="1"/>
        <v>1.178804433708829</v>
      </c>
      <c r="P24" s="9">
        <f t="shared" si="2"/>
        <v>0.3103605087581805</v>
      </c>
    </row>
    <row r="25" spans="1:16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6" x14ac:dyDescent="0.2">
      <c r="A26" s="4" t="s">
        <v>3</v>
      </c>
      <c r="B26" s="4">
        <f>SUM(B2:B24)</f>
        <v>1202528</v>
      </c>
      <c r="C26" s="4"/>
      <c r="D26" s="4"/>
      <c r="E26" s="4">
        <f>SUM(E2:E24)</f>
        <v>867868</v>
      </c>
      <c r="F26" s="4"/>
      <c r="G26" s="4"/>
      <c r="H26" s="4">
        <f>SUM(H2:H24)</f>
        <v>978231</v>
      </c>
      <c r="I26" s="4"/>
      <c r="J26" s="4"/>
    </row>
    <row r="29" spans="1:16" x14ac:dyDescent="0.2">
      <c r="I29" t="s">
        <v>14</v>
      </c>
      <c r="K29" s="9">
        <f>AVERAGE(K2:K24)</f>
        <v>1.4217744473862348</v>
      </c>
      <c r="L29" s="9">
        <f>AVERAGE(L2:L24)</f>
        <v>3.5006186113704434</v>
      </c>
      <c r="M29" s="9">
        <f t="shared" ref="M29:P29" si="6">AVERAGE(M2:M24)</f>
        <v>1.2380106511919033</v>
      </c>
      <c r="N29" s="9">
        <f t="shared" si="6"/>
        <v>1.0070953834971881</v>
      </c>
      <c r="O29" s="9">
        <f t="shared" si="6"/>
        <v>0.90043402033947406</v>
      </c>
      <c r="P29" s="9">
        <f t="shared" si="6"/>
        <v>2.1962246762811115</v>
      </c>
    </row>
    <row r="30" spans="1:16" x14ac:dyDescent="0.2">
      <c r="I30" t="s">
        <v>15</v>
      </c>
      <c r="K30" s="9">
        <f>_xlfn.STDEV.P(K2:K24)</f>
        <v>0.23864773789676244</v>
      </c>
      <c r="L30" s="9">
        <f>_xlfn.STDEV.P(L2:L24)</f>
        <v>7.1705166463885526</v>
      </c>
      <c r="M30" s="9">
        <f t="shared" ref="M30:P30" si="7">_xlfn.STDEV.P(M2:M24)</f>
        <v>0.39788766862446096</v>
      </c>
      <c r="N30" s="9">
        <f t="shared" si="7"/>
        <v>0.32367317182317235</v>
      </c>
      <c r="O30" s="9">
        <f t="shared" si="7"/>
        <v>0.30969565625008649</v>
      </c>
      <c r="P30" s="9">
        <f t="shared" si="7"/>
        <v>3.5161530592013044</v>
      </c>
    </row>
    <row r="31" spans="1:16" x14ac:dyDescent="0.2">
      <c r="I31" s="12" t="s">
        <v>16</v>
      </c>
      <c r="K31" s="9">
        <f>3*K30</f>
        <v>0.71594321369028735</v>
      </c>
      <c r="L31" s="9">
        <f t="shared" ref="L31:P31" si="8">3*L30</f>
        <v>21.511549939165658</v>
      </c>
      <c r="M31" s="9">
        <f t="shared" si="8"/>
        <v>1.1936630058733828</v>
      </c>
      <c r="N31" s="9">
        <f t="shared" si="8"/>
        <v>0.97101951546951704</v>
      </c>
      <c r="O31" s="9">
        <f t="shared" si="8"/>
        <v>0.92908696875025942</v>
      </c>
      <c r="P31" s="9">
        <f t="shared" si="8"/>
        <v>10.548459177603913</v>
      </c>
    </row>
    <row r="32" spans="1:16" x14ac:dyDescent="0.2">
      <c r="I32" t="s">
        <v>17</v>
      </c>
      <c r="K32" s="9">
        <f>K29-K31</f>
        <v>0.70583123369594747</v>
      </c>
      <c r="L32" s="9">
        <v>0</v>
      </c>
      <c r="M32" s="9">
        <f t="shared" ref="M32:N32" si="9">M29-M31</f>
        <v>4.4347645318520534E-2</v>
      </c>
      <c r="N32" s="9">
        <f t="shared" si="9"/>
        <v>3.6075868027671043E-2</v>
      </c>
      <c r="O32" s="9">
        <v>0</v>
      </c>
      <c r="P32" s="9">
        <v>0</v>
      </c>
    </row>
    <row r="33" spans="9:16" x14ac:dyDescent="0.2">
      <c r="I33" t="s">
        <v>18</v>
      </c>
      <c r="K33" s="9">
        <f>K29+K31</f>
        <v>2.1377176610765223</v>
      </c>
      <c r="L33" s="9">
        <f t="shared" ref="L33:P33" si="10">L29+L31</f>
        <v>25.012168550536103</v>
      </c>
      <c r="M33" s="9">
        <f t="shared" si="10"/>
        <v>2.4316736570652862</v>
      </c>
      <c r="N33" s="9">
        <f t="shared" si="10"/>
        <v>1.9781148989667052</v>
      </c>
      <c r="O33" s="9">
        <f t="shared" si="10"/>
        <v>1.8295209890897335</v>
      </c>
      <c r="P33" s="9">
        <f t="shared" si="10"/>
        <v>12.744683853885025</v>
      </c>
    </row>
  </sheetData>
  <pageMargins left="0.7" right="0.7" top="0.75" bottom="0.75" header="0.3" footer="0.3"/>
  <pageSetup orientation="portrait" horizontalDpi="144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SW</vt:lpstr>
      <vt:lpstr>ELP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ICE</dc:creator>
  <cp:lastModifiedBy>Amy Grant</cp:lastModifiedBy>
  <dcterms:created xsi:type="dcterms:W3CDTF">2021-02-26T00:37:06Z</dcterms:created>
  <dcterms:modified xsi:type="dcterms:W3CDTF">2022-04-01T04:08:39Z</dcterms:modified>
</cp:coreProperties>
</file>