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UNTY VOTER LISTS/ELP ANALYSIS/"/>
    </mc:Choice>
  </mc:AlternateContent>
  <xr:revisionPtr revIDLastSave="0" documentId="8_{05803F26-8B1E-B146-BFDC-C1047BDBE380}" xr6:coauthVersionLast="47" xr6:coauthVersionMax="47" xr10:uidLastSave="{00000000-0000-0000-0000-000000000000}"/>
  <bookViews>
    <workbookView xWindow="0" yWindow="500" windowWidth="27120" windowHeight="14060" activeTab="2" xr2:uid="{00000000-000D-0000-FFFF-FFFF00000000}"/>
  </bookViews>
  <sheets>
    <sheet name="Sheet1" sheetId="1" r:id="rId1"/>
    <sheet name="TOT VOTES" sheetId="2" r:id="rId2"/>
    <sheet name="EL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3" l="1"/>
  <c r="B11" i="3"/>
  <c r="B10" i="3"/>
  <c r="J12" i="3"/>
  <c r="K12" i="3"/>
  <c r="L12" i="3"/>
  <c r="J11" i="3"/>
  <c r="K11" i="3"/>
  <c r="L11" i="3"/>
  <c r="J10" i="3"/>
  <c r="K10" i="3"/>
  <c r="L10" i="3"/>
  <c r="J9" i="3"/>
  <c r="K9" i="3"/>
  <c r="L9" i="3"/>
  <c r="C12" i="3"/>
  <c r="D12" i="3"/>
  <c r="C11" i="3"/>
  <c r="D11" i="3"/>
  <c r="C10" i="3"/>
  <c r="D10" i="3"/>
  <c r="C9" i="3"/>
  <c r="D9" i="3"/>
  <c r="E12" i="3"/>
  <c r="F12" i="3"/>
  <c r="G12" i="3"/>
  <c r="H12" i="3"/>
  <c r="I12" i="3"/>
  <c r="F11" i="3"/>
  <c r="G11" i="3"/>
  <c r="H11" i="3"/>
  <c r="I11" i="3"/>
  <c r="E11" i="3"/>
  <c r="G10" i="3"/>
  <c r="H10" i="3"/>
  <c r="I10" i="3"/>
  <c r="F10" i="3"/>
  <c r="E10" i="3"/>
  <c r="G9" i="3"/>
  <c r="H9" i="3"/>
  <c r="I9" i="3"/>
  <c r="F9" i="3"/>
  <c r="L3" i="3"/>
  <c r="E9" i="3"/>
  <c r="E7" i="3"/>
  <c r="F7" i="3"/>
  <c r="G7" i="3"/>
  <c r="H7" i="3"/>
  <c r="I7" i="3"/>
  <c r="J7" i="3"/>
  <c r="K7" i="3"/>
  <c r="L7" i="3"/>
  <c r="D7" i="3"/>
  <c r="C7" i="3"/>
  <c r="E5" i="3"/>
  <c r="F5" i="3"/>
  <c r="G5" i="3"/>
  <c r="H5" i="3"/>
  <c r="I5" i="3"/>
  <c r="J5" i="3"/>
  <c r="K5" i="3"/>
  <c r="L5" i="3"/>
  <c r="D5" i="3"/>
  <c r="J3" i="3"/>
  <c r="H3" i="3"/>
  <c r="F3" i="3"/>
  <c r="C3" i="3"/>
  <c r="D3" i="3"/>
  <c r="C5" i="3"/>
  <c r="E3" i="3"/>
  <c r="G3" i="3"/>
  <c r="I3" i="3"/>
  <c r="K3" i="3"/>
  <c r="H13" i="1" l="1"/>
  <c r="F13" i="1"/>
  <c r="D13" i="1"/>
  <c r="B17" i="2"/>
  <c r="B16" i="2"/>
  <c r="C9" i="2" s="1"/>
  <c r="H12" i="1"/>
  <c r="H11" i="1"/>
  <c r="F12" i="1"/>
  <c r="F11" i="1"/>
  <c r="D12" i="1"/>
  <c r="D11" i="1"/>
  <c r="D10" i="1"/>
  <c r="E10" i="1"/>
  <c r="F10" i="1"/>
  <c r="G10" i="1"/>
  <c r="H10" i="1"/>
  <c r="C10" i="1"/>
  <c r="E9" i="1"/>
  <c r="F9" i="1"/>
  <c r="G9" i="1"/>
  <c r="H9" i="1"/>
  <c r="D9" i="1"/>
  <c r="E8" i="1"/>
  <c r="F8" i="1"/>
  <c r="G8" i="1"/>
  <c r="H8" i="1"/>
  <c r="D8" i="1"/>
  <c r="C9" i="1"/>
  <c r="C8" i="1"/>
  <c r="G7" i="1"/>
  <c r="H7" i="1"/>
  <c r="C6" i="1"/>
  <c r="D6" i="1"/>
  <c r="E6" i="1"/>
  <c r="F6" i="1"/>
  <c r="G6" i="1"/>
  <c r="H6" i="1"/>
  <c r="C5" i="1"/>
  <c r="C7" i="1" s="1"/>
  <c r="D5" i="1"/>
  <c r="D7" i="1" s="1"/>
  <c r="E5" i="1"/>
  <c r="E7" i="1" s="1"/>
  <c r="F5" i="1"/>
  <c r="F7" i="1" s="1"/>
  <c r="G5" i="1"/>
  <c r="H5" i="1"/>
  <c r="B6" i="1"/>
  <c r="B5" i="1"/>
  <c r="B7" i="1" s="1"/>
  <c r="C14" i="2" l="1"/>
  <c r="C2" i="2"/>
  <c r="C10" i="2"/>
  <c r="C3" i="2"/>
  <c r="C11" i="2"/>
  <c r="C4" i="2"/>
  <c r="C12" i="2"/>
  <c r="C5" i="2"/>
  <c r="C13" i="2"/>
  <c r="C6" i="2"/>
  <c r="C7" i="2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ICE</author>
  </authors>
  <commentList>
    <comment ref="A2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https://demography.dola.colorado.gov/apps/demographic_dashboard/</t>
        </r>
      </text>
    </comment>
    <comment ref="L2" authorId="0" shapeId="0" xr:uid="{00000000-0006-0000-0200-000002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https://drive.google.com/uc?export=download&amp;id=0B-vz6H4k4SESdkNHSng2VGlEc1k</t>
        </r>
      </text>
    </comment>
    <comment ref="A4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ICE: Use nov each year</t>
        </r>
        <r>
          <rPr>
            <sz val="10"/>
            <color indexed="81"/>
            <rFont val="Tahoma"/>
            <family val="2"/>
          </rPr>
          <t xml:space="preserve">
https://www.sos.state.co.us/pubs/elections/VoterRegNumbers/2010VoterRegNumbers.html</t>
        </r>
      </text>
    </comment>
    <comment ref="A8" authorId="0" shapeId="0" xr:uid="{00000000-0006-0000-0200-000004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https://cdor.colorado.gov/data-and-reports/cdor-annual-reports</t>
        </r>
      </text>
    </comment>
    <comment ref="G8" authorId="0" shapeId="0" xr:uid="{00000000-0006-0000-0200-000005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Interpolated. No 2015 data avail; DMV switched from in arrears on prior year to FY on report year.</t>
        </r>
      </text>
    </comment>
    <comment ref="I8" authorId="0" shapeId="0" xr:uid="{00000000-0006-0000-0200-000006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DMV state says 663044
</t>
        </r>
      </text>
    </comment>
    <comment ref="J8" authorId="0" shapeId="0" xr:uid="{00000000-0006-0000-0200-000007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https://drive.google.com/file/d/1V9-uylr_ov88oD2YQ44ou4ABLBWbFZvi/view</t>
        </r>
      </text>
    </comment>
    <comment ref="K8" authorId="0" shapeId="0" xr:uid="{00000000-0006-0000-0200-000008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https://drive.google.com/file/d/16t2cCvMdz6_gBdiC_6LW-kg9Nk7VWBXb/view</t>
        </r>
      </text>
    </comment>
    <comment ref="L8" authorId="0" shapeId="0" xr:uid="{00000000-0006-0000-0200-000009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https://drive.google.com/file/d/1gngCw5D52MFC9vmSS-7vwf2gdDdNEBlj/view</t>
        </r>
      </text>
    </comment>
  </commentList>
</comments>
</file>

<file path=xl/sharedStrings.xml><?xml version="1.0" encoding="utf-8"?>
<sst xmlns="http://schemas.openxmlformats.org/spreadsheetml/2006/main" count="58" uniqueCount="44">
  <si>
    <t>Population</t>
  </si>
  <si>
    <t>Votes Cast Primary</t>
  </si>
  <si>
    <t>Votes Cast General</t>
  </si>
  <si>
    <t>Population: https://drive.google.com/uc?export=download&amp;id=1twwLftSlyrA1L6hzfxjueg8F1ohuCaNt</t>
  </si>
  <si>
    <t>Votes Cast: https://www.sos.state.co.us/pubs/elections/main.html</t>
  </si>
  <si>
    <t>Pri. Vote % Pop</t>
  </si>
  <si>
    <t>Gen. Vote % Pop</t>
  </si>
  <si>
    <t>Pri. Vote % Gen Vote</t>
  </si>
  <si>
    <t>% Pop Chg from prev Election</t>
  </si>
  <si>
    <t>NA</t>
  </si>
  <si>
    <t>% Pri Vote Chg from prev Election</t>
  </si>
  <si>
    <t>% Gen Vote Chg from prev Election</t>
  </si>
  <si>
    <t>% Pri Vote Chg from prev Pres Elec</t>
  </si>
  <si>
    <t>https://results.enr.clarityelections.com/CO/105975/web.264614/#/summary</t>
  </si>
  <si>
    <t>President</t>
  </si>
  <si>
    <t>Senate</t>
  </si>
  <si>
    <t>Amendment B</t>
  </si>
  <si>
    <t>Amendment C</t>
  </si>
  <si>
    <t>Amendment 76</t>
  </si>
  <si>
    <t>Amendment 77</t>
  </si>
  <si>
    <t>Prop EE</t>
  </si>
  <si>
    <t>Prop 113</t>
  </si>
  <si>
    <t>Prop 114</t>
  </si>
  <si>
    <t>Prop 115</t>
  </si>
  <si>
    <t>Prop 116</t>
  </si>
  <si>
    <t>Prop 117</t>
  </si>
  <si>
    <t>Prop 118</t>
  </si>
  <si>
    <t>Votes</t>
  </si>
  <si>
    <t>Dev from Mean</t>
  </si>
  <si>
    <t>Mean</t>
  </si>
  <si>
    <t>STD DEV</t>
  </si>
  <si>
    <t>% Pop Chg from prev Pres Elect</t>
  </si>
  <si>
    <t>% Gen Vote Chg from prev Gen Elec</t>
  </si>
  <si>
    <t>POP</t>
  </si>
  <si>
    <t>REGISTERED ACTIVE VOTERS</t>
  </si>
  <si>
    <t>TOTAL REG VOT</t>
  </si>
  <si>
    <t>POP % GRW FM PR YR</t>
  </si>
  <si>
    <t>REG ACT VOT % GRW FM PR YR</t>
  </si>
  <si>
    <t>TOT REG VOT % GRW FM PR YR</t>
  </si>
  <si>
    <t>VEHREG % GRW FM PR YR</t>
  </si>
  <si>
    <t>VEH REG % OF POP</t>
  </si>
  <si>
    <t>VEHREG % OF ACT VOT</t>
  </si>
  <si>
    <t>VEHREG % OF TOT VOT</t>
  </si>
  <si>
    <t>PASS VEHICLE REGISTRATIONS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</si>
</sst>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ults.enr.clarityelections.com/CO/105975/web.264614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zoomScale="160" zoomScaleNormal="160" workbookViewId="0">
      <selection activeCell="A14" sqref="A14"/>
    </sheetView>
  </sheetViews>
  <sheetFormatPr baseColWidth="10" defaultColWidth="8.83203125" defaultRowHeight="15" x14ac:dyDescent="0.2"/>
  <cols>
    <col min="1" max="1" width="30.5" customWidth="1"/>
    <col min="2" max="2" width="13.1640625" customWidth="1"/>
  </cols>
  <sheetData>
    <row r="1" spans="1:8" x14ac:dyDescent="0.2">
      <c r="B1" s="3">
        <v>2008</v>
      </c>
      <c r="C1">
        <v>2010</v>
      </c>
      <c r="D1" s="3">
        <v>2012</v>
      </c>
      <c r="E1">
        <v>2014</v>
      </c>
      <c r="F1" s="3">
        <v>2016</v>
      </c>
      <c r="G1">
        <v>2018</v>
      </c>
      <c r="H1" s="3">
        <v>2020</v>
      </c>
    </row>
    <row r="2" spans="1:8" x14ac:dyDescent="0.2">
      <c r="A2" t="s">
        <v>0</v>
      </c>
      <c r="B2" s="1">
        <v>4901938</v>
      </c>
      <c r="C2" s="1">
        <v>5050332</v>
      </c>
      <c r="D2" s="1">
        <v>5195972</v>
      </c>
      <c r="E2" s="1">
        <v>5352288</v>
      </c>
      <c r="F2" s="1">
        <v>5542211</v>
      </c>
      <c r="G2" s="1">
        <v>5696897</v>
      </c>
      <c r="H2" s="1">
        <v>5763976</v>
      </c>
    </row>
    <row r="3" spans="1:8" x14ac:dyDescent="0.2">
      <c r="A3" t="s">
        <v>1</v>
      </c>
      <c r="B3" s="1">
        <v>488130</v>
      </c>
      <c r="C3" s="1">
        <v>774071</v>
      </c>
      <c r="D3" s="1">
        <v>530119</v>
      </c>
      <c r="E3" s="1">
        <v>634181</v>
      </c>
      <c r="F3" s="1">
        <v>644723</v>
      </c>
      <c r="G3" s="1">
        <v>1161574</v>
      </c>
      <c r="H3" s="1">
        <v>1601524</v>
      </c>
    </row>
    <row r="4" spans="1:8" x14ac:dyDescent="0.2">
      <c r="A4" t="s">
        <v>2</v>
      </c>
      <c r="B4" s="1">
        <v>2422236</v>
      </c>
      <c r="C4" s="1">
        <v>1821028</v>
      </c>
      <c r="D4" s="1">
        <v>2596173</v>
      </c>
      <c r="E4" s="1">
        <v>2075837</v>
      </c>
      <c r="F4" s="1">
        <v>2855960</v>
      </c>
      <c r="G4" s="1">
        <v>2566784</v>
      </c>
      <c r="H4" s="1">
        <v>3252896</v>
      </c>
    </row>
    <row r="5" spans="1:8" x14ac:dyDescent="0.2">
      <c r="A5" t="s">
        <v>5</v>
      </c>
      <c r="B5" s="2">
        <f>B3/B2</f>
        <v>9.9578982843112257E-2</v>
      </c>
      <c r="C5" s="2">
        <f t="shared" ref="C5:H5" si="0">C3/C2</f>
        <v>0.15327130968815517</v>
      </c>
      <c r="D5" s="2">
        <f t="shared" si="0"/>
        <v>0.10202499166662175</v>
      </c>
      <c r="E5" s="2">
        <f t="shared" si="0"/>
        <v>0.11848783174597481</v>
      </c>
      <c r="F5" s="2">
        <f t="shared" si="0"/>
        <v>0.11632956594398879</v>
      </c>
      <c r="G5" s="2">
        <f t="shared" si="0"/>
        <v>0.20389591035260071</v>
      </c>
      <c r="H5" s="2">
        <f t="shared" si="0"/>
        <v>0.27785056703914102</v>
      </c>
    </row>
    <row r="6" spans="1:8" x14ac:dyDescent="0.2">
      <c r="A6" t="s">
        <v>6</v>
      </c>
      <c r="B6" s="2">
        <f>B4/B2</f>
        <v>0.49413844075547264</v>
      </c>
      <c r="C6" s="2">
        <f t="shared" ref="C6:H6" si="1">C4/C2</f>
        <v>0.36057589877259555</v>
      </c>
      <c r="D6" s="2">
        <f t="shared" si="1"/>
        <v>0.49965107587184843</v>
      </c>
      <c r="E6" s="2">
        <f t="shared" si="1"/>
        <v>0.38784105040685402</v>
      </c>
      <c r="F6" s="2">
        <f t="shared" si="1"/>
        <v>0.51531058633458737</v>
      </c>
      <c r="G6" s="2">
        <f t="shared" si="1"/>
        <v>0.45055826004928651</v>
      </c>
      <c r="H6" s="2">
        <f t="shared" si="1"/>
        <v>0.56434933108673602</v>
      </c>
    </row>
    <row r="7" spans="1:8" x14ac:dyDescent="0.2">
      <c r="A7" t="s">
        <v>7</v>
      </c>
      <c r="B7" s="2">
        <f>B5/B6</f>
        <v>0.20152041337012577</v>
      </c>
      <c r="C7" s="2">
        <f t="shared" ref="C7:H7" si="2">C5/C6</f>
        <v>0.42507363972437551</v>
      </c>
      <c r="D7" s="2">
        <f t="shared" si="2"/>
        <v>0.20419247869845344</v>
      </c>
      <c r="E7" s="2">
        <f t="shared" si="2"/>
        <v>0.30550616450135537</v>
      </c>
      <c r="F7" s="2">
        <f t="shared" si="2"/>
        <v>0.22574650905474869</v>
      </c>
      <c r="G7" s="2">
        <f t="shared" si="2"/>
        <v>0.45254061113050409</v>
      </c>
      <c r="H7" s="2">
        <f t="shared" si="2"/>
        <v>0.49233790443961312</v>
      </c>
    </row>
    <row r="8" spans="1:8" x14ac:dyDescent="0.2">
      <c r="A8" t="s">
        <v>8</v>
      </c>
      <c r="B8" t="s">
        <v>9</v>
      </c>
      <c r="C8" s="2">
        <f>(C2/B2)-1</f>
        <v>3.0272516706657759E-2</v>
      </c>
      <c r="D8" s="2">
        <f>(D2/C2)-1</f>
        <v>2.883770809523023E-2</v>
      </c>
      <c r="E8" s="2">
        <f t="shared" ref="E8:H8" si="3">(E2/D2)-1</f>
        <v>3.0084072816404683E-2</v>
      </c>
      <c r="F8" s="2">
        <f t="shared" si="3"/>
        <v>3.5484450761991804E-2</v>
      </c>
      <c r="G8" s="2">
        <f t="shared" si="3"/>
        <v>2.7910521631168583E-2</v>
      </c>
      <c r="H8" s="2">
        <f t="shared" si="3"/>
        <v>1.1774655571269665E-2</v>
      </c>
    </row>
    <row r="9" spans="1:8" x14ac:dyDescent="0.2">
      <c r="A9" t="s">
        <v>10</v>
      </c>
      <c r="B9" t="s">
        <v>9</v>
      </c>
      <c r="C9" s="2">
        <f>(C3/B3)-1</f>
        <v>0.58578862188351466</v>
      </c>
      <c r="D9" s="2">
        <f>(D3/C3)-1</f>
        <v>-0.31515455300611961</v>
      </c>
      <c r="E9" s="2">
        <f t="shared" ref="E9:H9" si="4">(E3/D3)-1</f>
        <v>0.19629932147310325</v>
      </c>
      <c r="F9" s="2">
        <f t="shared" si="4"/>
        <v>1.66230145652424E-2</v>
      </c>
      <c r="G9" s="2">
        <f t="shared" si="4"/>
        <v>0.80166366020756197</v>
      </c>
      <c r="H9" s="2">
        <f t="shared" si="4"/>
        <v>0.37875331231587483</v>
      </c>
    </row>
    <row r="10" spans="1:8" x14ac:dyDescent="0.2">
      <c r="A10" t="s">
        <v>11</v>
      </c>
      <c r="B10" t="s">
        <v>9</v>
      </c>
      <c r="C10" s="2">
        <f>(C4/B4)-1</f>
        <v>-0.24820372581366967</v>
      </c>
      <c r="D10" s="2">
        <f t="shared" ref="D10:H10" si="5">(D4/C4)-1</f>
        <v>0.4256634164878299</v>
      </c>
      <c r="E10" s="2">
        <f t="shared" si="5"/>
        <v>-0.20042423983301572</v>
      </c>
      <c r="F10" s="2">
        <f t="shared" si="5"/>
        <v>0.37581129924941115</v>
      </c>
      <c r="G10" s="2">
        <f t="shared" si="5"/>
        <v>-0.10125351895684809</v>
      </c>
      <c r="H10" s="2">
        <f t="shared" si="5"/>
        <v>0.26730414401835145</v>
      </c>
    </row>
    <row r="11" spans="1:8" x14ac:dyDescent="0.2">
      <c r="A11" t="s">
        <v>12</v>
      </c>
      <c r="B11" t="s">
        <v>9</v>
      </c>
      <c r="C11" s="2" t="s">
        <v>9</v>
      </c>
      <c r="D11" s="2">
        <f>(D3/B3)-1</f>
        <v>8.6020117591625089E-2</v>
      </c>
      <c r="E11" s="2" t="s">
        <v>9</v>
      </c>
      <c r="F11" s="2">
        <f>(F3/D3)-1</f>
        <v>0.21618542251834016</v>
      </c>
      <c r="G11" s="2" t="s">
        <v>9</v>
      </c>
      <c r="H11" s="2">
        <f>(H3/F3)-1</f>
        <v>1.4840497391903189</v>
      </c>
    </row>
    <row r="12" spans="1:8" x14ac:dyDescent="0.2">
      <c r="A12" t="s">
        <v>32</v>
      </c>
      <c r="B12" t="s">
        <v>9</v>
      </c>
      <c r="C12" s="2" t="s">
        <v>9</v>
      </c>
      <c r="D12" s="2">
        <f>(D4/B4)-1</f>
        <v>7.1808444759305035E-2</v>
      </c>
      <c r="E12" s="2" t="s">
        <v>9</v>
      </c>
      <c r="F12" s="2">
        <f>(F4/D4)-1</f>
        <v>0.10006536544367428</v>
      </c>
      <c r="G12" s="2" t="s">
        <v>9</v>
      </c>
      <c r="H12" s="2">
        <f>(H4/F4)-1</f>
        <v>0.13898513984789695</v>
      </c>
    </row>
    <row r="13" spans="1:8" x14ac:dyDescent="0.2">
      <c r="A13" t="s">
        <v>31</v>
      </c>
      <c r="B13" t="s">
        <v>9</v>
      </c>
      <c r="C13" s="2" t="s">
        <v>9</v>
      </c>
      <c r="D13" s="2">
        <f>(D2/B2)-1</f>
        <v>5.9983214801982321E-2</v>
      </c>
      <c r="E13" s="2" t="s">
        <v>9</v>
      </c>
      <c r="F13" s="2">
        <f>(F2/D2)-1</f>
        <v>6.6636040378970529E-2</v>
      </c>
      <c r="G13" s="2" t="s">
        <v>9</v>
      </c>
      <c r="H13" s="2">
        <f>(H2/F2)-1</f>
        <v>4.0013813981459645E-2</v>
      </c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A16" t="s">
        <v>3</v>
      </c>
    </row>
    <row r="17" spans="1:1" x14ac:dyDescent="0.2">
      <c r="A17" t="s">
        <v>4</v>
      </c>
    </row>
    <row r="18" spans="1:1" x14ac:dyDescent="0.2">
      <c r="A18" s="4" t="s">
        <v>13</v>
      </c>
    </row>
  </sheetData>
  <hyperlinks>
    <hyperlink ref="A18" r:id="rId1" location="/summary" xr:uid="{00000000-0004-0000-0000-000000000000}"/>
  </hyperlinks>
  <pageMargins left="0.7" right="0.7" top="0.75" bottom="0.75" header="0.3" footer="0.3"/>
  <pageSetup orientation="portrait" horizontalDpi="144" verticalDpi="14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140" zoomScaleNormal="140" workbookViewId="0">
      <selection activeCell="C9" sqref="C9"/>
    </sheetView>
  </sheetViews>
  <sheetFormatPr baseColWidth="10" defaultColWidth="8.83203125" defaultRowHeight="15" x14ac:dyDescent="0.2"/>
  <cols>
    <col min="1" max="1" width="14.1640625" bestFit="1" customWidth="1"/>
    <col min="3" max="3" width="14.1640625" bestFit="1" customWidth="1"/>
  </cols>
  <sheetData>
    <row r="1" spans="1:3" x14ac:dyDescent="0.2">
      <c r="B1" t="s">
        <v>27</v>
      </c>
      <c r="C1" t="s">
        <v>28</v>
      </c>
    </row>
    <row r="2" spans="1:3" x14ac:dyDescent="0.2">
      <c r="A2" t="s">
        <v>14</v>
      </c>
      <c r="B2" s="1">
        <v>3217166</v>
      </c>
      <c r="C2" s="1">
        <f>B2-B16</f>
        <v>129300.30769230751</v>
      </c>
    </row>
    <row r="3" spans="1:3" x14ac:dyDescent="0.2">
      <c r="A3" t="s">
        <v>15</v>
      </c>
      <c r="B3" s="1">
        <v>3196713</v>
      </c>
      <c r="C3" s="1">
        <f>B3-B16</f>
        <v>108847.30769230751</v>
      </c>
    </row>
    <row r="4" spans="1:3" x14ac:dyDescent="0.2">
      <c r="A4" t="s">
        <v>16</v>
      </c>
      <c r="B4" s="1">
        <v>2990860</v>
      </c>
      <c r="C4" s="1">
        <f>B4-B16</f>
        <v>-97005.692307692487</v>
      </c>
    </row>
    <row r="5" spans="1:3" x14ac:dyDescent="0.2">
      <c r="A5" t="s">
        <v>17</v>
      </c>
      <c r="B5" s="1">
        <v>2996740</v>
      </c>
      <c r="C5" s="1">
        <f>B5-B16</f>
        <v>-91125.692307692487</v>
      </c>
    </row>
    <row r="6" spans="1:3" x14ac:dyDescent="0.2">
      <c r="A6" t="s">
        <v>18</v>
      </c>
      <c r="B6" s="1">
        <v>3119445</v>
      </c>
      <c r="C6" s="1">
        <f>B6-B16</f>
        <v>31579.307692307513</v>
      </c>
    </row>
    <row r="7" spans="1:3" x14ac:dyDescent="0.2">
      <c r="A7" t="s">
        <v>19</v>
      </c>
      <c r="B7" s="1">
        <v>3027541</v>
      </c>
      <c r="C7" s="1">
        <f>B7-B16</f>
        <v>-60324.692307692487</v>
      </c>
    </row>
    <row r="8" spans="1:3" x14ac:dyDescent="0.2">
      <c r="A8" t="s">
        <v>20</v>
      </c>
      <c r="B8" s="1">
        <v>3122982</v>
      </c>
      <c r="C8" s="1">
        <f>B8-B16</f>
        <v>35116.307692307513</v>
      </c>
    </row>
    <row r="9" spans="1:3" x14ac:dyDescent="0.2">
      <c r="A9" t="s">
        <v>21</v>
      </c>
      <c r="B9" s="1">
        <v>3106946</v>
      </c>
      <c r="C9" s="1">
        <f>B9-B16</f>
        <v>19080.307692307513</v>
      </c>
    </row>
    <row r="10" spans="1:3" x14ac:dyDescent="0.2">
      <c r="A10" t="s">
        <v>22</v>
      </c>
      <c r="B10" s="1">
        <v>3087302</v>
      </c>
      <c r="C10" s="1">
        <f>B10-B16</f>
        <v>-563.69230769248679</v>
      </c>
    </row>
    <row r="11" spans="1:3" x14ac:dyDescent="0.2">
      <c r="A11" t="s">
        <v>23</v>
      </c>
      <c r="B11" s="1">
        <v>3115481</v>
      </c>
      <c r="C11" s="1">
        <f>B11-B16</f>
        <v>27615.307692307513</v>
      </c>
    </row>
    <row r="12" spans="1:3" x14ac:dyDescent="0.2">
      <c r="A12" t="s">
        <v>24</v>
      </c>
      <c r="B12" s="1">
        <v>3112167</v>
      </c>
      <c r="C12" s="1">
        <f>B12-B16</f>
        <v>24301.307692307513</v>
      </c>
    </row>
    <row r="13" spans="1:3" x14ac:dyDescent="0.2">
      <c r="A13" t="s">
        <v>25</v>
      </c>
      <c r="B13" s="1">
        <v>2960019</v>
      </c>
      <c r="C13" s="1">
        <f>B13-B16</f>
        <v>-127846.69230769249</v>
      </c>
    </row>
    <row r="14" spans="1:3" x14ac:dyDescent="0.2">
      <c r="A14" t="s">
        <v>26</v>
      </c>
      <c r="B14" s="1">
        <v>3088892</v>
      </c>
      <c r="C14" s="1">
        <f>B14-B16</f>
        <v>1026.3076923075132</v>
      </c>
    </row>
    <row r="15" spans="1:3" x14ac:dyDescent="0.2">
      <c r="B15" s="1"/>
    </row>
    <row r="16" spans="1:3" x14ac:dyDescent="0.2">
      <c r="A16" t="s">
        <v>29</v>
      </c>
      <c r="B16">
        <f>AVERAGE(B2:B14)</f>
        <v>3087865.6923076925</v>
      </c>
    </row>
    <row r="17" spans="1:2" x14ac:dyDescent="0.2">
      <c r="A17" t="s">
        <v>30</v>
      </c>
      <c r="B17">
        <f>_xlfn.STDEV.P(B2:B14)</f>
        <v>73491.570970768342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tabSelected="1" zoomScale="140" zoomScaleNormal="140" workbookViewId="0">
      <selection activeCell="C12" sqref="B12:C12"/>
    </sheetView>
  </sheetViews>
  <sheetFormatPr baseColWidth="10" defaultColWidth="8.83203125" defaultRowHeight="15" x14ac:dyDescent="0.2"/>
  <cols>
    <col min="1" max="1" width="31.5" bestFit="1" customWidth="1"/>
  </cols>
  <sheetData>
    <row r="1" spans="1:12" x14ac:dyDescent="0.2">
      <c r="B1">
        <v>2010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</row>
    <row r="2" spans="1:12" x14ac:dyDescent="0.2">
      <c r="A2" t="s">
        <v>33</v>
      </c>
      <c r="B2">
        <v>627232</v>
      </c>
      <c r="C2">
        <v>638640</v>
      </c>
      <c r="D2">
        <v>647429</v>
      </c>
      <c r="E2">
        <v>656774</v>
      </c>
      <c r="F2">
        <v>663948</v>
      </c>
      <c r="G2">
        <v>675645</v>
      </c>
      <c r="H2">
        <v>689481</v>
      </c>
      <c r="I2">
        <v>701363</v>
      </c>
      <c r="J2">
        <v>714386</v>
      </c>
      <c r="K2">
        <v>722493</v>
      </c>
      <c r="L2">
        <v>731032</v>
      </c>
    </row>
    <row r="3" spans="1:12" x14ac:dyDescent="0.2">
      <c r="A3" t="s">
        <v>36</v>
      </c>
      <c r="C3" s="2">
        <f>(C2-B2)/B2</f>
        <v>1.8187847558798022E-2</v>
      </c>
      <c r="D3" s="2">
        <f>(D2-C2)/C2</f>
        <v>1.3762056870850558E-2</v>
      </c>
      <c r="E3" s="2">
        <f t="shared" ref="E3" si="0">(E2-D2)/D2</f>
        <v>1.4434015158418915E-2</v>
      </c>
      <c r="F3" s="2">
        <f>(F2-E2)/E2</f>
        <v>1.0923087698355904E-2</v>
      </c>
      <c r="G3" s="2">
        <f t="shared" ref="G3" si="1">(G2-F2)/F2</f>
        <v>1.761734352690271E-2</v>
      </c>
      <c r="H3" s="2">
        <f>(H2-G2)/G2</f>
        <v>2.0478209710720868E-2</v>
      </c>
      <c r="I3" s="2">
        <f t="shared" ref="I3" si="2">(I2-H2)/H2</f>
        <v>1.7233252257857722E-2</v>
      </c>
      <c r="J3" s="2">
        <f>(J2-I2)/I2</f>
        <v>1.8568130910812233E-2</v>
      </c>
      <c r="K3" s="2">
        <f t="shared" ref="K3:L3" si="3">(K2-J2)/J2</f>
        <v>1.1348206711777666E-2</v>
      </c>
      <c r="L3" s="2">
        <f t="shared" si="3"/>
        <v>1.1818799628508512E-2</v>
      </c>
    </row>
    <row r="4" spans="1:12" x14ac:dyDescent="0.2">
      <c r="A4" t="s">
        <v>34</v>
      </c>
      <c r="B4">
        <v>199046</v>
      </c>
      <c r="C4">
        <v>231553</v>
      </c>
      <c r="D4">
        <v>314972</v>
      </c>
      <c r="E4">
        <v>318815</v>
      </c>
      <c r="F4">
        <v>334509</v>
      </c>
      <c r="G4">
        <v>331310</v>
      </c>
      <c r="H4">
        <v>384711</v>
      </c>
      <c r="I4">
        <v>369873</v>
      </c>
      <c r="J4">
        <v>392569</v>
      </c>
      <c r="K4">
        <v>396911</v>
      </c>
      <c r="L4">
        <v>450145</v>
      </c>
    </row>
    <row r="5" spans="1:12" x14ac:dyDescent="0.2">
      <c r="A5" t="s">
        <v>37</v>
      </c>
      <c r="C5" s="2">
        <f>(C4-B4)/B4</f>
        <v>0.16331400781728847</v>
      </c>
      <c r="D5" s="2">
        <f>(D4-C4)/C4</f>
        <v>0.36025877444904625</v>
      </c>
      <c r="E5" s="2">
        <f t="shared" ref="E5:L5" si="4">(E4-D4)/D4</f>
        <v>1.2201084540848076E-2</v>
      </c>
      <c r="F5" s="2">
        <f t="shared" si="4"/>
        <v>4.9226040180041716E-2</v>
      </c>
      <c r="G5" s="2">
        <f t="shared" si="4"/>
        <v>-9.5632703454914519E-3</v>
      </c>
      <c r="H5" s="2">
        <f t="shared" si="4"/>
        <v>0.16118137092149346</v>
      </c>
      <c r="I5" s="2">
        <f t="shared" si="4"/>
        <v>-3.8569211693972878E-2</v>
      </c>
      <c r="J5" s="2">
        <f t="shared" si="4"/>
        <v>6.1361602495991867E-2</v>
      </c>
      <c r="K5" s="2">
        <f t="shared" si="4"/>
        <v>1.1060475992755415E-2</v>
      </c>
      <c r="L5" s="2">
        <f t="shared" si="4"/>
        <v>0.13412074747235525</v>
      </c>
    </row>
    <row r="6" spans="1:12" x14ac:dyDescent="0.2">
      <c r="A6" t="s">
        <v>35</v>
      </c>
      <c r="B6">
        <v>371293</v>
      </c>
      <c r="C6">
        <v>384563</v>
      </c>
      <c r="D6">
        <v>426445</v>
      </c>
      <c r="E6">
        <v>413384</v>
      </c>
      <c r="F6">
        <v>427694</v>
      </c>
      <c r="G6">
        <v>417992</v>
      </c>
      <c r="H6">
        <v>461808</v>
      </c>
      <c r="I6">
        <v>450889</v>
      </c>
      <c r="J6">
        <v>479783</v>
      </c>
      <c r="K6">
        <v>471883</v>
      </c>
      <c r="L6">
        <v>522533</v>
      </c>
    </row>
    <row r="7" spans="1:12" x14ac:dyDescent="0.2">
      <c r="A7" t="s">
        <v>38</v>
      </c>
      <c r="C7" s="2">
        <f>(C6-B6)/B6</f>
        <v>3.5739968165303414E-2</v>
      </c>
      <c r="D7" s="2">
        <f>(D6-C6)/C6</f>
        <v>0.10890803327413194</v>
      </c>
      <c r="E7" s="2">
        <f t="shared" ref="E7:L7" si="5">(E6-D6)/D6</f>
        <v>-3.0627630761293954E-2</v>
      </c>
      <c r="F7" s="2">
        <f t="shared" si="5"/>
        <v>3.4616724401524974E-2</v>
      </c>
      <c r="G7" s="2">
        <f t="shared" si="5"/>
        <v>-2.2684442615514829E-2</v>
      </c>
      <c r="H7" s="2">
        <f t="shared" si="5"/>
        <v>0.10482497272675075</v>
      </c>
      <c r="I7" s="2">
        <f t="shared" si="5"/>
        <v>-2.3644025222603334E-2</v>
      </c>
      <c r="J7" s="2">
        <f t="shared" si="5"/>
        <v>6.4082290763358613E-2</v>
      </c>
      <c r="K7" s="2">
        <f t="shared" si="5"/>
        <v>-1.6465777236792465E-2</v>
      </c>
      <c r="L7" s="2">
        <f t="shared" si="5"/>
        <v>0.10733592860942225</v>
      </c>
    </row>
    <row r="8" spans="1:12" x14ac:dyDescent="0.2">
      <c r="A8" t="s">
        <v>43</v>
      </c>
      <c r="B8">
        <v>378649</v>
      </c>
      <c r="C8">
        <v>390068</v>
      </c>
      <c r="D8">
        <v>392857</v>
      </c>
      <c r="E8">
        <v>401845</v>
      </c>
      <c r="F8">
        <v>416335</v>
      </c>
      <c r="G8" s="5">
        <v>425533</v>
      </c>
      <c r="H8">
        <v>434731</v>
      </c>
      <c r="I8">
        <v>445690</v>
      </c>
      <c r="J8">
        <v>454989</v>
      </c>
      <c r="K8">
        <v>468336</v>
      </c>
      <c r="L8">
        <v>439149</v>
      </c>
    </row>
    <row r="9" spans="1:12" x14ac:dyDescent="0.2">
      <c r="A9" t="s">
        <v>39</v>
      </c>
      <c r="B9" s="2"/>
      <c r="C9" s="2">
        <f t="shared" ref="C9:D9" si="6">(C8-B8)/B8</f>
        <v>3.0157216841982946E-2</v>
      </c>
      <c r="D9" s="2">
        <f t="shared" si="6"/>
        <v>7.1500353784468345E-3</v>
      </c>
      <c r="E9" s="2">
        <f>(E8-D8)/D8</f>
        <v>2.2878553774019553E-2</v>
      </c>
      <c r="F9" s="2">
        <f>(F8-E8)/E8</f>
        <v>3.6058679341537163E-2</v>
      </c>
      <c r="G9" s="2">
        <f t="shared" ref="G9:I9" si="7">(G8-F8)/F8</f>
        <v>2.2092785857542603E-2</v>
      </c>
      <c r="H9" s="2">
        <f t="shared" si="7"/>
        <v>2.1615244881125553E-2</v>
      </c>
      <c r="I9" s="2">
        <f t="shared" si="7"/>
        <v>2.5208692271772658E-2</v>
      </c>
      <c r="J9" s="2">
        <f t="shared" ref="J9" si="8">(J8-I8)/I8</f>
        <v>2.0864277861293724E-2</v>
      </c>
      <c r="K9" s="2">
        <f t="shared" ref="K9" si="9">(K8-J8)/J8</f>
        <v>2.9334775126431629E-2</v>
      </c>
      <c r="L9" s="2">
        <f t="shared" ref="L9" si="10">(L8-K8)/K8</f>
        <v>-6.2320641590652863E-2</v>
      </c>
    </row>
    <row r="10" spans="1:12" x14ac:dyDescent="0.2">
      <c r="A10" t="s">
        <v>40</v>
      </c>
      <c r="B10" s="2">
        <f t="shared" ref="B10:D10" si="11">B8/B2</f>
        <v>0.60368252895260444</v>
      </c>
      <c r="C10" s="2">
        <f t="shared" si="11"/>
        <v>0.61077915570587493</v>
      </c>
      <c r="D10" s="2">
        <f t="shared" si="11"/>
        <v>0.60679549417773992</v>
      </c>
      <c r="E10" s="2">
        <f>E8/E2</f>
        <v>0.6118466930785933</v>
      </c>
      <c r="F10" s="2">
        <f>F8/F2</f>
        <v>0.62705964924964008</v>
      </c>
      <c r="G10" s="2">
        <f t="shared" ref="G10:L10" si="12">G8/G2</f>
        <v>0.62981743371149046</v>
      </c>
      <c r="H10" s="2">
        <f t="shared" si="12"/>
        <v>0.63051918762083359</v>
      </c>
      <c r="I10" s="2">
        <f t="shared" si="12"/>
        <v>0.63546266341395252</v>
      </c>
      <c r="J10" s="2">
        <f t="shared" si="12"/>
        <v>0.63689517991673972</v>
      </c>
      <c r="K10" s="2">
        <f t="shared" si="12"/>
        <v>0.64822219730848607</v>
      </c>
      <c r="L10" s="2">
        <f t="shared" si="12"/>
        <v>0.60072472887643769</v>
      </c>
    </row>
    <row r="11" spans="1:12" x14ac:dyDescent="0.2">
      <c r="A11" t="s">
        <v>41</v>
      </c>
      <c r="B11" s="2">
        <f t="shared" ref="B11:D11" si="13">B8/B4</f>
        <v>1.902319061925384</v>
      </c>
      <c r="C11" s="2">
        <f t="shared" si="13"/>
        <v>1.6845732942350131</v>
      </c>
      <c r="D11" s="2">
        <f t="shared" si="13"/>
        <v>1.2472759483382649</v>
      </c>
      <c r="E11" s="2">
        <f>E8/E4</f>
        <v>1.2604331665699544</v>
      </c>
      <c r="F11" s="2">
        <f t="shared" ref="F11:L11" si="14">F8/F4</f>
        <v>1.2446152420413203</v>
      </c>
      <c r="G11" s="2">
        <f t="shared" si="14"/>
        <v>1.2843952793456279</v>
      </c>
      <c r="H11" s="2">
        <f t="shared" si="14"/>
        <v>1.1300196771082709</v>
      </c>
      <c r="I11" s="2">
        <f t="shared" si="14"/>
        <v>1.2049811692121351</v>
      </c>
      <c r="J11" s="2">
        <f t="shared" si="14"/>
        <v>1.1590038948567003</v>
      </c>
      <c r="K11" s="2">
        <f t="shared" si="14"/>
        <v>1.1799521807155759</v>
      </c>
      <c r="L11" s="2">
        <f t="shared" si="14"/>
        <v>0.9755723155871997</v>
      </c>
    </row>
    <row r="12" spans="1:12" x14ac:dyDescent="0.2">
      <c r="A12" t="s">
        <v>42</v>
      </c>
      <c r="B12" s="2">
        <f t="shared" ref="B12:L12" si="15">B8/B6</f>
        <v>1.0198118467086641</v>
      </c>
      <c r="C12" s="2">
        <f t="shared" si="15"/>
        <v>1.0143149496961485</v>
      </c>
      <c r="D12" s="2">
        <f t="shared" si="15"/>
        <v>0.92123720526679875</v>
      </c>
      <c r="E12" s="2">
        <f t="shared" si="15"/>
        <v>0.97208648617266269</v>
      </c>
      <c r="F12" s="2">
        <f t="shared" si="15"/>
        <v>0.97344129213877206</v>
      </c>
      <c r="G12" s="2">
        <f t="shared" si="15"/>
        <v>1.0180410151390458</v>
      </c>
      <c r="H12" s="2">
        <f t="shared" si="15"/>
        <v>0.94136740810033603</v>
      </c>
      <c r="I12" s="2">
        <f t="shared" si="15"/>
        <v>0.98846944591684427</v>
      </c>
      <c r="J12" s="2">
        <f t="shared" si="15"/>
        <v>0.94832247078366683</v>
      </c>
      <c r="K12" s="2">
        <f t="shared" si="15"/>
        <v>0.99248330624328485</v>
      </c>
      <c r="L12" s="2">
        <f t="shared" si="15"/>
        <v>0.84042347564651421</v>
      </c>
    </row>
  </sheetData>
  <pageMargins left="0.7" right="0.7" top="0.75" bottom="0.75" header="0.3" footer="0.3"/>
  <pageSetup orientation="portrait" horizontalDpi="144" verticalDpi="14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TOT VOTES</vt:lpstr>
      <vt:lpstr>ELP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Amy Grant</cp:lastModifiedBy>
  <dcterms:created xsi:type="dcterms:W3CDTF">2020-11-13T02:58:18Z</dcterms:created>
  <dcterms:modified xsi:type="dcterms:W3CDTF">2022-03-31T16:24:31Z</dcterms:modified>
</cp:coreProperties>
</file>