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unty and State\CO - Weld County\"/>
    </mc:Choice>
  </mc:AlternateContent>
  <xr:revisionPtr revIDLastSave="0" documentId="8_{EF2728FD-7697-4647-B6F7-A0E0E5723E2B}" xr6:coauthVersionLast="47" xr6:coauthVersionMax="47" xr10:uidLastSave="{00000000-0000-0000-0000-000000000000}"/>
  <bookViews>
    <workbookView xWindow="20745" yWindow="-16665" windowWidth="29040" windowHeight="15840" xr2:uid="{3230109F-0EF3-48F5-B092-A62BECFE7CF7}"/>
  </bookViews>
  <sheets>
    <sheet name="Weld County CO - Presidential" sheetId="1" r:id="rId1"/>
  </sheets>
  <definedNames>
    <definedName name="_xlnm.Print_Area" localSheetId="0">'Weld County CO - Presidential'!$B$2:$J$195</definedName>
    <definedName name="_xlnm.Print_Titles" localSheetId="0">'Weld County CO - Presidential'!$35:$37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35" i="1"/>
  <c r="I35" i="1"/>
  <c r="J35" i="1"/>
  <c r="G38" i="1"/>
  <c r="G39" i="1"/>
  <c r="H39" i="1" s="1"/>
  <c r="I39" i="1" s="1"/>
  <c r="J39" i="1" s="1"/>
  <c r="G40" i="1"/>
  <c r="H40" i="1" s="1"/>
  <c r="I40" i="1" s="1"/>
  <c r="J40" i="1" s="1"/>
  <c r="G41" i="1"/>
  <c r="H41" i="1" s="1"/>
  <c r="I41" i="1" s="1"/>
  <c r="J41" i="1" s="1"/>
  <c r="G42" i="1"/>
  <c r="H42" i="1" s="1"/>
  <c r="I42" i="1" s="1"/>
  <c r="J42" i="1" s="1"/>
  <c r="G43" i="1"/>
  <c r="H43" i="1" s="1"/>
  <c r="I43" i="1" s="1"/>
  <c r="J43" i="1" s="1"/>
  <c r="G44" i="1"/>
  <c r="H44" i="1" s="1"/>
  <c r="I44" i="1" s="1"/>
  <c r="J44" i="1" s="1"/>
  <c r="G45" i="1"/>
  <c r="H45" i="1" s="1"/>
  <c r="I45" i="1" s="1"/>
  <c r="J45" i="1" s="1"/>
  <c r="G46" i="1"/>
  <c r="H46" i="1" s="1"/>
  <c r="I46" i="1"/>
  <c r="J46" i="1" s="1"/>
  <c r="G47" i="1"/>
  <c r="H47" i="1" s="1"/>
  <c r="I47" i="1" s="1"/>
  <c r="J47" i="1" s="1"/>
  <c r="G48" i="1"/>
  <c r="H48" i="1" s="1"/>
  <c r="I48" i="1" s="1"/>
  <c r="J48" i="1" s="1"/>
  <c r="G49" i="1"/>
  <c r="H49" i="1" s="1"/>
  <c r="I49" i="1" s="1"/>
  <c r="J49" i="1" s="1"/>
  <c r="G50" i="1"/>
  <c r="H50" i="1" s="1"/>
  <c r="I50" i="1"/>
  <c r="J50" i="1" s="1"/>
  <c r="G51" i="1"/>
  <c r="H51" i="1" s="1"/>
  <c r="I51" i="1" s="1"/>
  <c r="J51" i="1" s="1"/>
  <c r="G52" i="1"/>
  <c r="H52" i="1" s="1"/>
  <c r="I52" i="1"/>
  <c r="J52" i="1" s="1"/>
  <c r="G53" i="1"/>
  <c r="H53" i="1" s="1"/>
  <c r="I53" i="1" s="1"/>
  <c r="J53" i="1" s="1"/>
  <c r="G54" i="1"/>
  <c r="H54" i="1" s="1"/>
  <c r="I54" i="1"/>
  <c r="J54" i="1" s="1"/>
  <c r="G55" i="1"/>
  <c r="H55" i="1" s="1"/>
  <c r="I55" i="1" s="1"/>
  <c r="J55" i="1" s="1"/>
  <c r="G56" i="1"/>
  <c r="H56" i="1" s="1"/>
  <c r="I56" i="1"/>
  <c r="J56" i="1" s="1"/>
  <c r="G57" i="1"/>
  <c r="H57" i="1" s="1"/>
  <c r="I57" i="1" s="1"/>
  <c r="J57" i="1" s="1"/>
  <c r="G58" i="1"/>
  <c r="H58" i="1" s="1"/>
  <c r="I58" i="1"/>
  <c r="J58" i="1" s="1"/>
  <c r="G59" i="1"/>
  <c r="H59" i="1" s="1"/>
  <c r="I59" i="1" s="1"/>
  <c r="J59" i="1" s="1"/>
  <c r="G60" i="1"/>
  <c r="H60" i="1" s="1"/>
  <c r="I60" i="1" s="1"/>
  <c r="J60" i="1" s="1"/>
  <c r="G61" i="1"/>
  <c r="H61" i="1" s="1"/>
  <c r="I61" i="1" s="1"/>
  <c r="J61" i="1" s="1"/>
  <c r="G62" i="1"/>
  <c r="H62" i="1" s="1"/>
  <c r="I62" i="1"/>
  <c r="J62" i="1" s="1"/>
  <c r="G63" i="1"/>
  <c r="H63" i="1" s="1"/>
  <c r="I63" i="1" s="1"/>
  <c r="J63" i="1" s="1"/>
  <c r="G64" i="1"/>
  <c r="H64" i="1" s="1"/>
  <c r="I64" i="1" s="1"/>
  <c r="J64" i="1" s="1"/>
  <c r="G65" i="1"/>
  <c r="H65" i="1" s="1"/>
  <c r="I65" i="1" s="1"/>
  <c r="J65" i="1" s="1"/>
  <c r="G66" i="1"/>
  <c r="H66" i="1" s="1"/>
  <c r="I66" i="1"/>
  <c r="J66" i="1" s="1"/>
  <c r="G67" i="1"/>
  <c r="H67" i="1" s="1"/>
  <c r="I67" i="1" s="1"/>
  <c r="J67" i="1" s="1"/>
  <c r="G68" i="1"/>
  <c r="H68" i="1" s="1"/>
  <c r="I68" i="1"/>
  <c r="J68" i="1" s="1"/>
  <c r="G69" i="1"/>
  <c r="H69" i="1" s="1"/>
  <c r="I69" i="1" s="1"/>
  <c r="J69" i="1" s="1"/>
  <c r="G70" i="1"/>
  <c r="H70" i="1" s="1"/>
  <c r="I70" i="1"/>
  <c r="J70" i="1" s="1"/>
  <c r="G71" i="1"/>
  <c r="H71" i="1" s="1"/>
  <c r="I71" i="1" s="1"/>
  <c r="J71" i="1" s="1"/>
  <c r="G72" i="1"/>
  <c r="H72" i="1" s="1"/>
  <c r="I72" i="1"/>
  <c r="J72" i="1" s="1"/>
  <c r="G73" i="1"/>
  <c r="H73" i="1" s="1"/>
  <c r="I73" i="1" s="1"/>
  <c r="J73" i="1" s="1"/>
  <c r="G74" i="1"/>
  <c r="H74" i="1" s="1"/>
  <c r="I74" i="1"/>
  <c r="J74" i="1" s="1"/>
  <c r="G75" i="1"/>
  <c r="H75" i="1" s="1"/>
  <c r="I75" i="1" s="1"/>
  <c r="J75" i="1" s="1"/>
  <c r="G76" i="1"/>
  <c r="H76" i="1" s="1"/>
  <c r="I76" i="1" s="1"/>
  <c r="J76" i="1" s="1"/>
  <c r="G77" i="1"/>
  <c r="H77" i="1" s="1"/>
  <c r="I77" i="1" s="1"/>
  <c r="J77" i="1" s="1"/>
  <c r="G78" i="1"/>
  <c r="H78" i="1" s="1"/>
  <c r="I78" i="1" s="1"/>
  <c r="J78" i="1" s="1"/>
  <c r="G79" i="1"/>
  <c r="H79" i="1" s="1"/>
  <c r="I79" i="1" s="1"/>
  <c r="J79" i="1" s="1"/>
  <c r="G80" i="1"/>
  <c r="H80" i="1" s="1"/>
  <c r="I80" i="1" s="1"/>
  <c r="J80" i="1" s="1"/>
  <c r="G81" i="1"/>
  <c r="H81" i="1" s="1"/>
  <c r="I81" i="1" s="1"/>
  <c r="J81" i="1" s="1"/>
  <c r="G82" i="1"/>
  <c r="H82" i="1" s="1"/>
  <c r="I82" i="1" s="1"/>
  <c r="J82" i="1" s="1"/>
  <c r="G83" i="1"/>
  <c r="H83" i="1" s="1"/>
  <c r="I83" i="1" s="1"/>
  <c r="J83" i="1" s="1"/>
  <c r="G84" i="1"/>
  <c r="H84" i="1" s="1"/>
  <c r="I84" i="1"/>
  <c r="J84" i="1" s="1"/>
  <c r="G85" i="1"/>
  <c r="H85" i="1" s="1"/>
  <c r="I85" i="1" s="1"/>
  <c r="J85" i="1" s="1"/>
  <c r="G86" i="1"/>
  <c r="H86" i="1" s="1"/>
  <c r="I86" i="1"/>
  <c r="J86" i="1" s="1"/>
  <c r="G87" i="1"/>
  <c r="H87" i="1" s="1"/>
  <c r="I87" i="1" s="1"/>
  <c r="J87" i="1" s="1"/>
  <c r="G88" i="1"/>
  <c r="H88" i="1" s="1"/>
  <c r="I88" i="1"/>
  <c r="J88" i="1" s="1"/>
  <c r="G89" i="1"/>
  <c r="H89" i="1" s="1"/>
  <c r="I89" i="1" s="1"/>
  <c r="J89" i="1" s="1"/>
  <c r="G90" i="1"/>
  <c r="H90" i="1" s="1"/>
  <c r="I90" i="1"/>
  <c r="J90" i="1" s="1"/>
  <c r="G91" i="1"/>
  <c r="H91" i="1" s="1"/>
  <c r="I91" i="1" s="1"/>
  <c r="J91" i="1" s="1"/>
  <c r="G92" i="1"/>
  <c r="H92" i="1" s="1"/>
  <c r="I92" i="1" s="1"/>
  <c r="J92" i="1" s="1"/>
  <c r="G93" i="1"/>
  <c r="H93" i="1" s="1"/>
  <c r="I93" i="1" s="1"/>
  <c r="J93" i="1" s="1"/>
  <c r="G94" i="1"/>
  <c r="H94" i="1" s="1"/>
  <c r="I94" i="1" s="1"/>
  <c r="J94" i="1" s="1"/>
  <c r="G95" i="1"/>
  <c r="H95" i="1" s="1"/>
  <c r="I95" i="1" s="1"/>
  <c r="J95" i="1" s="1"/>
  <c r="G96" i="1"/>
  <c r="H96" i="1" s="1"/>
  <c r="I96" i="1" s="1"/>
  <c r="J96" i="1" s="1"/>
  <c r="G97" i="1"/>
  <c r="H97" i="1" s="1"/>
  <c r="I97" i="1" s="1"/>
  <c r="J97" i="1" s="1"/>
  <c r="G98" i="1"/>
  <c r="H98" i="1" s="1"/>
  <c r="I98" i="1" s="1"/>
  <c r="J98" i="1" s="1"/>
  <c r="G99" i="1"/>
  <c r="H99" i="1" s="1"/>
  <c r="I99" i="1" s="1"/>
  <c r="J99" i="1" s="1"/>
  <c r="G100" i="1"/>
  <c r="H100" i="1" s="1"/>
  <c r="I100" i="1"/>
  <c r="J100" i="1" s="1"/>
  <c r="G101" i="1"/>
  <c r="H101" i="1" s="1"/>
  <c r="I101" i="1" s="1"/>
  <c r="J101" i="1" s="1"/>
  <c r="G102" i="1"/>
  <c r="H102" i="1" s="1"/>
  <c r="I102" i="1" s="1"/>
  <c r="J102" i="1" s="1"/>
  <c r="G103" i="1"/>
  <c r="H103" i="1" s="1"/>
  <c r="I103" i="1" s="1"/>
  <c r="J103" i="1" s="1"/>
  <c r="G104" i="1"/>
  <c r="H104" i="1" s="1"/>
  <c r="I104" i="1"/>
  <c r="J104" i="1" s="1"/>
  <c r="G105" i="1"/>
  <c r="H105" i="1" s="1"/>
  <c r="I105" i="1" s="1"/>
  <c r="J105" i="1" s="1"/>
  <c r="G106" i="1"/>
  <c r="H106" i="1" s="1"/>
  <c r="I106" i="1"/>
  <c r="J106" i="1" s="1"/>
  <c r="G107" i="1"/>
  <c r="H107" i="1" s="1"/>
  <c r="I107" i="1" s="1"/>
  <c r="J107" i="1" s="1"/>
  <c r="G108" i="1"/>
  <c r="H108" i="1" s="1"/>
  <c r="I108" i="1" s="1"/>
  <c r="J108" i="1" s="1"/>
  <c r="G109" i="1"/>
  <c r="H109" i="1" s="1"/>
  <c r="I109" i="1" s="1"/>
  <c r="J109" i="1" s="1"/>
  <c r="G110" i="1"/>
  <c r="H110" i="1" s="1"/>
  <c r="I110" i="1" s="1"/>
  <c r="J110" i="1" s="1"/>
  <c r="G111" i="1"/>
  <c r="H111" i="1" s="1"/>
  <c r="I111" i="1" s="1"/>
  <c r="J111" i="1" s="1"/>
  <c r="G112" i="1"/>
  <c r="H112" i="1" s="1"/>
  <c r="I112" i="1" s="1"/>
  <c r="J112" i="1" s="1"/>
  <c r="G113" i="1"/>
  <c r="H113" i="1" s="1"/>
  <c r="I113" i="1" s="1"/>
  <c r="J113" i="1" s="1"/>
  <c r="G114" i="1"/>
  <c r="H114" i="1" s="1"/>
  <c r="I114" i="1" s="1"/>
  <c r="J114" i="1" s="1"/>
  <c r="G115" i="1"/>
  <c r="H115" i="1" s="1"/>
  <c r="I115" i="1" s="1"/>
  <c r="J115" i="1" s="1"/>
  <c r="G116" i="1"/>
  <c r="H116" i="1" s="1"/>
  <c r="I116" i="1"/>
  <c r="J116" i="1" s="1"/>
  <c r="G117" i="1"/>
  <c r="H117" i="1" s="1"/>
  <c r="I117" i="1" s="1"/>
  <c r="J117" i="1" s="1"/>
  <c r="G118" i="1"/>
  <c r="H118" i="1" s="1"/>
  <c r="I118" i="1" s="1"/>
  <c r="J118" i="1" s="1"/>
  <c r="G119" i="1"/>
  <c r="H119" i="1" s="1"/>
  <c r="I119" i="1" s="1"/>
  <c r="J119" i="1" s="1"/>
  <c r="G120" i="1"/>
  <c r="H120" i="1" s="1"/>
  <c r="I120" i="1"/>
  <c r="J120" i="1" s="1"/>
  <c r="G121" i="1"/>
  <c r="H121" i="1" s="1"/>
  <c r="I121" i="1" s="1"/>
  <c r="J121" i="1" s="1"/>
  <c r="G122" i="1"/>
  <c r="H122" i="1" s="1"/>
  <c r="I122" i="1"/>
  <c r="J122" i="1" s="1"/>
  <c r="G123" i="1"/>
  <c r="H123" i="1" s="1"/>
  <c r="I123" i="1" s="1"/>
  <c r="J123" i="1" s="1"/>
  <c r="G124" i="1"/>
  <c r="H124" i="1" s="1"/>
  <c r="I124" i="1" s="1"/>
  <c r="J124" i="1" s="1"/>
  <c r="G125" i="1"/>
  <c r="H125" i="1" s="1"/>
  <c r="I125" i="1" s="1"/>
  <c r="J125" i="1" s="1"/>
  <c r="G126" i="1"/>
  <c r="H126" i="1" s="1"/>
  <c r="I126" i="1" s="1"/>
  <c r="J126" i="1" s="1"/>
  <c r="G127" i="1"/>
  <c r="H127" i="1" s="1"/>
  <c r="I127" i="1" s="1"/>
  <c r="J127" i="1" s="1"/>
  <c r="G128" i="1"/>
  <c r="H128" i="1" s="1"/>
  <c r="I128" i="1" s="1"/>
  <c r="J128" i="1" s="1"/>
  <c r="G129" i="1"/>
  <c r="H129" i="1" s="1"/>
  <c r="I129" i="1" s="1"/>
  <c r="J129" i="1" s="1"/>
  <c r="G130" i="1"/>
  <c r="H130" i="1" s="1"/>
  <c r="I130" i="1"/>
  <c r="J130" i="1" s="1"/>
  <c r="G131" i="1"/>
  <c r="H131" i="1" s="1"/>
  <c r="I131" i="1" s="1"/>
  <c r="J131" i="1" s="1"/>
  <c r="G132" i="1"/>
  <c r="H132" i="1" s="1"/>
  <c r="I132" i="1"/>
  <c r="J132" i="1" s="1"/>
  <c r="G133" i="1"/>
  <c r="H133" i="1" s="1"/>
  <c r="I133" i="1" s="1"/>
  <c r="J133" i="1" s="1"/>
  <c r="G134" i="1"/>
  <c r="H134" i="1" s="1"/>
  <c r="I134" i="1" s="1"/>
  <c r="J134" i="1" s="1"/>
  <c r="G135" i="1"/>
  <c r="H135" i="1" s="1"/>
  <c r="I135" i="1" s="1"/>
  <c r="J135" i="1" s="1"/>
  <c r="G136" i="1"/>
  <c r="H136" i="1" s="1"/>
  <c r="I136" i="1"/>
  <c r="J136" i="1" s="1"/>
  <c r="G137" i="1"/>
  <c r="H137" i="1" s="1"/>
  <c r="I137" i="1" s="1"/>
  <c r="J137" i="1" s="1"/>
  <c r="G138" i="1"/>
  <c r="H138" i="1" s="1"/>
  <c r="I138" i="1"/>
  <c r="J138" i="1" s="1"/>
  <c r="G139" i="1"/>
  <c r="H139" i="1" s="1"/>
  <c r="I139" i="1" s="1"/>
  <c r="J139" i="1" s="1"/>
  <c r="G140" i="1"/>
  <c r="H140" i="1" s="1"/>
  <c r="I140" i="1" s="1"/>
  <c r="J140" i="1" s="1"/>
  <c r="G141" i="1"/>
  <c r="H141" i="1" s="1"/>
  <c r="I141" i="1" s="1"/>
  <c r="J141" i="1" s="1"/>
  <c r="G142" i="1"/>
  <c r="H142" i="1" s="1"/>
  <c r="I142" i="1" s="1"/>
  <c r="J142" i="1" s="1"/>
  <c r="G143" i="1"/>
  <c r="H143" i="1" s="1"/>
  <c r="I143" i="1" s="1"/>
  <c r="J143" i="1" s="1"/>
  <c r="G144" i="1"/>
  <c r="H144" i="1" s="1"/>
  <c r="I144" i="1" s="1"/>
  <c r="J144" i="1" s="1"/>
  <c r="G145" i="1"/>
  <c r="H145" i="1" s="1"/>
  <c r="I145" i="1" s="1"/>
  <c r="J145" i="1" s="1"/>
  <c r="G146" i="1"/>
  <c r="H146" i="1" s="1"/>
  <c r="I146" i="1"/>
  <c r="J146" i="1" s="1"/>
  <c r="G147" i="1"/>
  <c r="H147" i="1" s="1"/>
  <c r="I147" i="1" s="1"/>
  <c r="J147" i="1" s="1"/>
  <c r="G148" i="1"/>
  <c r="H148" i="1" s="1"/>
  <c r="I148" i="1"/>
  <c r="J148" i="1" s="1"/>
  <c r="G149" i="1"/>
  <c r="H149" i="1" s="1"/>
  <c r="I149" i="1" s="1"/>
  <c r="J149" i="1" s="1"/>
  <c r="G150" i="1"/>
  <c r="H150" i="1" s="1"/>
  <c r="I150" i="1" s="1"/>
  <c r="J150" i="1" s="1"/>
  <c r="G151" i="1"/>
  <c r="H151" i="1" s="1"/>
  <c r="I151" i="1" s="1"/>
  <c r="J151" i="1" s="1"/>
  <c r="G152" i="1"/>
  <c r="H152" i="1" s="1"/>
  <c r="I152" i="1"/>
  <c r="J152" i="1" s="1"/>
  <c r="G153" i="1"/>
  <c r="H153" i="1" s="1"/>
  <c r="I153" i="1" s="1"/>
  <c r="J153" i="1" s="1"/>
  <c r="G154" i="1"/>
  <c r="H154" i="1" s="1"/>
  <c r="I154" i="1"/>
  <c r="J154" i="1" s="1"/>
  <c r="G155" i="1"/>
  <c r="H155" i="1" s="1"/>
  <c r="I155" i="1" s="1"/>
  <c r="J155" i="1" s="1"/>
  <c r="G156" i="1"/>
  <c r="H156" i="1" s="1"/>
  <c r="I156" i="1" s="1"/>
  <c r="J156" i="1" s="1"/>
  <c r="G157" i="1"/>
  <c r="H157" i="1" s="1"/>
  <c r="I157" i="1" s="1"/>
  <c r="J157" i="1" s="1"/>
  <c r="G158" i="1"/>
  <c r="H158" i="1" s="1"/>
  <c r="I158" i="1" s="1"/>
  <c r="J158" i="1" s="1"/>
  <c r="G159" i="1"/>
  <c r="H159" i="1" s="1"/>
  <c r="I159" i="1" s="1"/>
  <c r="J159" i="1" s="1"/>
  <c r="G160" i="1"/>
  <c r="H160" i="1" s="1"/>
  <c r="I160" i="1" s="1"/>
  <c r="J160" i="1" s="1"/>
  <c r="G161" i="1"/>
  <c r="H161" i="1" s="1"/>
  <c r="I161" i="1" s="1"/>
  <c r="J161" i="1" s="1"/>
  <c r="G162" i="1"/>
  <c r="H162" i="1" s="1"/>
  <c r="I162" i="1"/>
  <c r="J162" i="1" s="1"/>
  <c r="G163" i="1"/>
  <c r="H163" i="1" s="1"/>
  <c r="I163" i="1" s="1"/>
  <c r="J163" i="1" s="1"/>
  <c r="G164" i="1"/>
  <c r="H164" i="1" s="1"/>
  <c r="I164" i="1"/>
  <c r="J164" i="1" s="1"/>
  <c r="G165" i="1"/>
  <c r="H165" i="1" s="1"/>
  <c r="I165" i="1" s="1"/>
  <c r="J165" i="1" s="1"/>
  <c r="G166" i="1"/>
  <c r="H166" i="1" s="1"/>
  <c r="I166" i="1" s="1"/>
  <c r="J166" i="1" s="1"/>
  <c r="G167" i="1"/>
  <c r="H167" i="1" s="1"/>
  <c r="I167" i="1" s="1"/>
  <c r="J167" i="1" s="1"/>
  <c r="G168" i="1"/>
  <c r="H168" i="1" s="1"/>
  <c r="I168" i="1"/>
  <c r="J168" i="1" s="1"/>
  <c r="G169" i="1"/>
  <c r="H169" i="1" s="1"/>
  <c r="I169" i="1" s="1"/>
  <c r="J169" i="1" s="1"/>
  <c r="G170" i="1"/>
  <c r="H170" i="1" s="1"/>
  <c r="I170" i="1"/>
  <c r="J170" i="1" s="1"/>
  <c r="G171" i="1"/>
  <c r="H171" i="1" s="1"/>
  <c r="I171" i="1" s="1"/>
  <c r="J171" i="1" s="1"/>
  <c r="G172" i="1"/>
  <c r="H172" i="1" s="1"/>
  <c r="I172" i="1"/>
  <c r="J172" i="1" s="1"/>
  <c r="G173" i="1"/>
  <c r="H173" i="1" s="1"/>
  <c r="I173" i="1" s="1"/>
  <c r="J173" i="1" s="1"/>
  <c r="G174" i="1"/>
  <c r="H174" i="1" s="1"/>
  <c r="I174" i="1" s="1"/>
  <c r="J174" i="1" s="1"/>
  <c r="G175" i="1"/>
  <c r="H175" i="1" s="1"/>
  <c r="I175" i="1" s="1"/>
  <c r="J175" i="1" s="1"/>
  <c r="G176" i="1"/>
  <c r="H176" i="1" s="1"/>
  <c r="I176" i="1" s="1"/>
  <c r="J176" i="1" s="1"/>
  <c r="G177" i="1"/>
  <c r="H177" i="1" s="1"/>
  <c r="I177" i="1" s="1"/>
  <c r="J177" i="1" s="1"/>
  <c r="G178" i="1"/>
  <c r="H178" i="1" s="1"/>
  <c r="I178" i="1" s="1"/>
  <c r="J178" i="1" s="1"/>
  <c r="G179" i="1"/>
  <c r="H179" i="1" s="1"/>
  <c r="I179" i="1" s="1"/>
  <c r="J179" i="1" s="1"/>
  <c r="G180" i="1"/>
  <c r="H180" i="1" s="1"/>
  <c r="I180" i="1"/>
  <c r="J180" i="1" s="1"/>
  <c r="G181" i="1"/>
  <c r="H181" i="1" s="1"/>
  <c r="I181" i="1" s="1"/>
  <c r="J181" i="1" s="1"/>
  <c r="G182" i="1"/>
  <c r="H182" i="1" s="1"/>
  <c r="I182" i="1" s="1"/>
  <c r="J182" i="1" s="1"/>
  <c r="G183" i="1"/>
  <c r="H183" i="1" s="1"/>
  <c r="I183" i="1" s="1"/>
  <c r="J183" i="1" s="1"/>
  <c r="G184" i="1"/>
  <c r="H184" i="1" s="1"/>
  <c r="I184" i="1"/>
  <c r="J184" i="1" s="1"/>
  <c r="G185" i="1"/>
  <c r="H185" i="1" s="1"/>
  <c r="I185" i="1" s="1"/>
  <c r="J185" i="1" s="1"/>
  <c r="G186" i="1"/>
  <c r="H186" i="1" s="1"/>
  <c r="I186" i="1"/>
  <c r="J186" i="1" s="1"/>
  <c r="G187" i="1"/>
  <c r="H187" i="1" s="1"/>
  <c r="I187" i="1" s="1"/>
  <c r="J187" i="1" s="1"/>
  <c r="G188" i="1"/>
  <c r="H188" i="1" s="1"/>
  <c r="I188" i="1"/>
  <c r="J188" i="1" s="1"/>
  <c r="G189" i="1"/>
  <c r="H189" i="1" s="1"/>
  <c r="I189" i="1" s="1"/>
  <c r="J189" i="1" s="1"/>
  <c r="G190" i="1"/>
  <c r="H190" i="1" s="1"/>
  <c r="I190" i="1" s="1"/>
  <c r="J190" i="1" s="1"/>
  <c r="G191" i="1"/>
  <c r="H191" i="1" s="1"/>
  <c r="I191" i="1" s="1"/>
  <c r="J191" i="1" s="1"/>
  <c r="G192" i="1"/>
  <c r="H192" i="1" s="1"/>
  <c r="I192" i="1" s="1"/>
  <c r="J192" i="1" s="1"/>
  <c r="G193" i="1"/>
  <c r="H193" i="1" s="1"/>
  <c r="I193" i="1" s="1"/>
  <c r="J193" i="1" s="1"/>
  <c r="G194" i="1"/>
  <c r="H194" i="1" s="1"/>
  <c r="I194" i="1" s="1"/>
  <c r="J194" i="1" s="1"/>
  <c r="C195" i="1"/>
  <c r="D195" i="1"/>
  <c r="E195" i="1"/>
  <c r="F195" i="1"/>
  <c r="B14" i="1" l="1"/>
  <c r="H38" i="1"/>
  <c r="I38" i="1" l="1"/>
  <c r="H195" i="1"/>
  <c r="G12" i="1" s="1"/>
  <c r="I195" i="1" l="1"/>
  <c r="G10" i="1" s="1"/>
  <c r="J38" i="1"/>
  <c r="J195" i="1" s="1"/>
  <c r="G8" i="1" s="1"/>
  <c r="G18" i="1" l="1"/>
  <c r="G22" i="1"/>
  <c r="G24" i="1" s="1"/>
</calcChain>
</file>

<file path=xl/sharedStrings.xml><?xml version="1.0" encoding="utf-8"?>
<sst xmlns="http://schemas.openxmlformats.org/spreadsheetml/2006/main" count="60" uniqueCount="59">
  <si>
    <t>Rounded Up</t>
  </si>
  <si>
    <t>BALLOTS CAST</t>
  </si>
  <si>
    <t>Provisional &amp; Other Ballot Types</t>
  </si>
  <si>
    <t># Counters</t>
  </si>
  <si>
    <t># Shifts</t>
  </si>
  <si>
    <t>Hours to Count</t>
  </si>
  <si>
    <t>11/3/2020</t>
  </si>
  <si>
    <t>11/8/2016</t>
  </si>
  <si>
    <t>11/6/2012</t>
  </si>
  <si>
    <t>11/4/2008</t>
  </si>
  <si>
    <t>PPL/team</t>
  </si>
  <si>
    <t>Hour Shifts</t>
  </si>
  <si>
    <t>Ballots per HR</t>
  </si>
  <si>
    <t>Similar Elections in previous years</t>
  </si>
  <si>
    <t>Average #
Ballots Cast
at Location</t>
  </si>
  <si>
    <t>Enter Ballots Cast per Election</t>
  </si>
  <si>
    <t>Enter locations where ballots are cast (ie., polling place, precinct)</t>
  </si>
  <si>
    <t>Schedule multiple teams to double, triple, quadruple, etc., # of ballots counted per hour based on polling place averages on the following pages.</t>
  </si>
  <si>
    <t>Precincts or Polling Places may be renamed or reorganized in different years. The year-to-year data on the following pages may not represent the same polling place or precinct.</t>
  </si>
  <si>
    <t>Same as above + 1 T/S for every addl 200 ballots cast</t>
  </si>
  <si>
    <t>&gt;800</t>
  </si>
  <si>
    <t>Up to 4 T/S @ 50 ballots/hr; 2 T/S @ 100 ballots/hr</t>
  </si>
  <si>
    <t>401 - 800</t>
  </si>
  <si>
    <t>June 18, 20224</t>
  </si>
  <si>
    <t>Prepared Date:</t>
  </si>
  <si>
    <t>2 T/S @ 50 ballots/hr; 1 T/S @ 100 ballots/hr</t>
  </si>
  <si>
    <t>201 - 400</t>
  </si>
  <si>
    <t>1 T/S regardless of ballot-per-hour estimate</t>
  </si>
  <si>
    <t>101 - 200</t>
  </si>
  <si>
    <t>Linda Rantz
Cause of America</t>
  </si>
  <si>
    <t>Prepared by:</t>
  </si>
  <si>
    <t>&lt;100</t>
  </si>
  <si>
    <t>Ballots Cast and Suggested Schedule of Teams/Shifts (T/S)</t>
  </si>
  <si>
    <t>Voters of Weld County, Colorado</t>
  </si>
  <si>
    <t>Prepared for:</t>
  </si>
  <si>
    <t>Labor Cost for Hand Counters per Ballot Cast</t>
  </si>
  <si>
    <t>Estimated cost per ballot cast for hand counting expenses (other than labor)</t>
  </si>
  <si>
    <t>Labor Cost for Hand Counters (based on per ballot cast cost below)</t>
  </si>
  <si>
    <t>Enter hourly rate paid to hand counters</t>
  </si>
  <si>
    <t>Labor Cost Estimate based on Average</t>
  </si>
  <si>
    <t>Enter Hourly Rate</t>
  </si>
  <si>
    <t>Percentage of registered voters needed to hand count the election</t>
  </si>
  <si>
    <t>Enter # of Registered Voters in Jurisdiction</t>
  </si>
  <si>
    <t>How are there enough people to count the ballots?</t>
  </si>
  <si>
    <t># Counting Locations
(ie., polling places, precincts, etc.)</t>
  </si>
  <si>
    <t>Anticipated # ballots to be cast (based on historical voter turnout averages)</t>
  </si>
  <si>
    <t>Average # hours to complete *IF* only one team used to count ballots at each location</t>
  </si>
  <si>
    <t>Enter estimate of # of ballots to be counted per hour</t>
  </si>
  <si>
    <t># of teams/shifts to cover</t>
  </si>
  <si>
    <t>Enter preferred # hours for shift-length of teams</t>
  </si>
  <si>
    <t># Individual Counters needed, unless some work more than 1 shift</t>
  </si>
  <si>
    <t>Enter # of persons on each hand count team</t>
  </si>
  <si>
    <t>Same Day Results based on Averages</t>
  </si>
  <si>
    <t>Enter Shift and Team Preferences</t>
  </si>
  <si>
    <t>General Elections - Presidential</t>
  </si>
  <si>
    <t>Election Type
or Date</t>
  </si>
  <si>
    <t>Weld County, CO</t>
  </si>
  <si>
    <t>Jurisdiction</t>
  </si>
  <si>
    <t>Hand Counting Estimator for Same Day Election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</si>
</sst>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 mmm"/>
    <numFmt numFmtId="165" formatCode="&quot;$&quot;#,##0.00"/>
    <numFmt numFmtId="166" formatCode="&quot;$&quot;#,##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Century Gothic"/>
      <family val="2"/>
    </font>
    <font>
      <sz val="10"/>
      <color theme="0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"/>
      <family val="1"/>
    </font>
    <font>
      <b/>
      <sz val="16"/>
      <color theme="1"/>
      <name val="Century Gothic"/>
      <family val="2"/>
    </font>
    <font>
      <sz val="11"/>
      <color theme="0" tint="-0.34998626667073579"/>
      <name val="Aptos Narrow"/>
      <family val="2"/>
      <scheme val="minor"/>
    </font>
    <font>
      <sz val="11"/>
      <color theme="4" tint="-0.249977111117893"/>
      <name val="Century Gothic"/>
      <family val="2"/>
    </font>
    <font>
      <sz val="11"/>
      <color rgb="FF7030A0"/>
      <name val="Century Gothic"/>
      <family val="2"/>
    </font>
    <font>
      <sz val="11"/>
      <color rgb="FF006100"/>
      <name val="Century Gothic"/>
      <family val="2"/>
    </font>
    <font>
      <sz val="11"/>
      <color rgb="FF9C5700"/>
      <name val="Century Gothic"/>
      <family val="2"/>
    </font>
    <font>
      <sz val="14"/>
      <color theme="1"/>
      <name val="Century Gothic"/>
      <family val="2"/>
    </font>
    <font>
      <sz val="14"/>
      <color theme="1"/>
      <name val="Aptos Narrow"/>
      <family val="2"/>
      <scheme val="minor"/>
    </font>
    <font>
      <sz val="16"/>
      <color theme="0"/>
      <name val="Century Gothic"/>
      <family val="2"/>
    </font>
    <font>
      <sz val="11"/>
      <color rgb="FFC00000"/>
      <name val="Aptos Narrow"/>
      <family val="2"/>
      <scheme val="minor"/>
    </font>
    <font>
      <sz val="16"/>
      <name val="Century Gothic"/>
      <family val="2"/>
    </font>
    <font>
      <sz val="14"/>
      <color theme="1"/>
      <name val="Century"/>
      <family val="1"/>
    </font>
    <font>
      <sz val="18"/>
      <color theme="1"/>
      <name val="Century"/>
      <family val="1"/>
    </font>
    <font>
      <sz val="20"/>
      <color theme="0"/>
      <name val="Century"/>
      <family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/>
      </patternFill>
    </fill>
    <fill>
      <patternFill patternType="solid">
        <fgColor rgb="FF002060"/>
        <bgColor indexed="64"/>
      </patternFill>
    </fill>
    <fill>
      <patternFill patternType="solid">
        <fgColor rgb="FF7DDDFF"/>
        <bgColor indexed="64"/>
      </patternFill>
    </fill>
    <fill>
      <patternFill patternType="solid">
        <fgColor rgb="FFC3B0E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rgb="FFC00000"/>
      </top>
      <bottom style="thin">
        <color theme="0" tint="-0.34998626667073579"/>
      </bottom>
      <diagonal/>
    </border>
    <border>
      <left style="thin">
        <color indexed="64"/>
      </left>
      <right style="thick">
        <color theme="0" tint="-0.34998626667073579"/>
      </right>
      <top style="thick">
        <color rgb="FFC00000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 style="thick">
        <color rgb="FFC00000"/>
      </right>
      <top style="thin">
        <color theme="0" tint="-0.34998626667073579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/>
      <diagonal/>
    </border>
    <border>
      <left style="thick">
        <color rgb="FFC00000"/>
      </left>
      <right style="thick">
        <color theme="0" tint="-0.34998626667073579"/>
      </right>
      <top style="thin">
        <color indexed="64"/>
      </top>
      <bottom/>
      <diagonal/>
    </border>
    <border>
      <left style="thick">
        <color theme="0" tint="-0.34998626667073579"/>
      </left>
      <right style="thick">
        <color rgb="FFC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n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rgb="FFC00000"/>
      </left>
      <right style="thick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ck">
        <color rgb="FFC00000"/>
      </right>
      <top/>
      <bottom style="thin">
        <color theme="0" tint="-0.34998626667073579"/>
      </bottom>
      <diagonal/>
    </border>
    <border>
      <left style="thin">
        <color theme="0"/>
      </left>
      <right style="thick">
        <color rgb="FF002060"/>
      </right>
      <top style="thick">
        <color rgb="FF00206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ck">
        <color rgb="FF002060"/>
      </top>
      <bottom style="thin">
        <color indexed="64"/>
      </bottom>
      <diagonal/>
    </border>
    <border>
      <left style="thick">
        <color rgb="FF002060"/>
      </left>
      <right style="thin">
        <color theme="0"/>
      </right>
      <top style="thick">
        <color rgb="FF002060"/>
      </top>
      <bottom style="thin">
        <color indexed="64"/>
      </bottom>
      <diagonal/>
    </border>
    <border>
      <left style="thick">
        <color theme="0" tint="-0.34998626667073579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theme="0" tint="-0.34998626667073579"/>
      </left>
      <right style="thick">
        <color rgb="FFC00000"/>
      </right>
      <top style="thin">
        <color indexed="64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indexed="64"/>
      </top>
      <bottom/>
      <diagonal/>
    </border>
    <border>
      <left/>
      <right style="thick">
        <color theme="0" tint="-0.34998626667073579"/>
      </right>
      <top style="thin">
        <color indexed="64"/>
      </top>
      <bottom/>
      <diagonal/>
    </border>
    <border>
      <left style="thick">
        <color rgb="FFC00000"/>
      </left>
      <right style="thin">
        <color auto="1"/>
      </right>
      <top/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 style="thin">
        <color rgb="FFC00000"/>
      </top>
      <bottom style="thick">
        <color rgb="FFC00000"/>
      </bottom>
      <diagonal/>
    </border>
    <border>
      <left/>
      <right/>
      <top style="thin">
        <color rgb="FFC00000"/>
      </top>
      <bottom style="thick">
        <color rgb="FFC00000"/>
      </bottom>
      <diagonal/>
    </border>
    <border>
      <left style="thick">
        <color rgb="FFC00000"/>
      </left>
      <right/>
      <top style="thin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ck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n">
        <color rgb="FFC00000"/>
      </bottom>
      <diagonal/>
    </border>
    <border>
      <left/>
      <right/>
      <top style="thick">
        <color rgb="FFC00000"/>
      </top>
      <bottom style="thin">
        <color rgb="FFC00000"/>
      </bottom>
      <diagonal/>
    </border>
    <border>
      <left style="thick">
        <color rgb="FFC00000"/>
      </left>
      <right/>
      <top style="thick">
        <color rgb="FFC00000"/>
      </top>
      <bottom style="thin">
        <color rgb="FFC00000"/>
      </bottom>
      <diagonal/>
    </border>
    <border>
      <left style="thick">
        <color rgb="FF002060"/>
      </left>
      <right/>
      <top/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/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theme="0"/>
      </left>
      <right/>
      <top/>
      <bottom/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06">
    <xf numFmtId="0" fontId="0" fillId="0" borderId="0" xfId="0"/>
    <xf numFmtId="44" fontId="0" fillId="0" borderId="0" xfId="0" applyNumberFormat="1" applyAlignment="1">
      <alignment horizontal="right" indent="2"/>
    </xf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 indent="1"/>
    </xf>
    <xf numFmtId="0" fontId="0" fillId="0" borderId="0" xfId="0" applyAlignment="1">
      <alignment vertical="center"/>
    </xf>
    <xf numFmtId="44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7" fontId="7" fillId="0" borderId="0" xfId="0" applyNumberFormat="1" applyFont="1" applyAlignment="1">
      <alignment horizontal="right" vertical="center" indent="2"/>
    </xf>
    <xf numFmtId="3" fontId="8" fillId="0" borderId="0" xfId="0" applyNumberFormat="1" applyFont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 inden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7" fontId="9" fillId="0" borderId="3" xfId="0" applyNumberFormat="1" applyFont="1" applyBorder="1" applyAlignment="1">
      <alignment horizontal="right" vertical="center" indent="2"/>
    </xf>
    <xf numFmtId="3" fontId="9" fillId="0" borderId="4" xfId="0" applyNumberFormat="1" applyFont="1" applyBorder="1" applyAlignment="1">
      <alignment horizontal="right" vertical="center" indent="2"/>
    </xf>
    <xf numFmtId="3" fontId="9" fillId="0" borderId="5" xfId="0" applyNumberFormat="1" applyFont="1" applyBorder="1" applyAlignment="1" applyProtection="1">
      <alignment horizontal="right" vertical="center" indent="1"/>
      <protection locked="0"/>
    </xf>
    <xf numFmtId="3" fontId="9" fillId="0" borderId="6" xfId="0" applyNumberFormat="1" applyFont="1" applyBorder="1" applyAlignment="1" applyProtection="1">
      <alignment horizontal="right" vertical="center" inden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3" fontId="9" fillId="0" borderId="8" xfId="0" applyNumberFormat="1" applyFont="1" applyBorder="1" applyAlignment="1" applyProtection="1">
      <alignment horizontal="right" vertical="center" indent="1"/>
      <protection locked="0"/>
    </xf>
    <xf numFmtId="3" fontId="9" fillId="0" borderId="9" xfId="0" applyNumberFormat="1" applyFont="1" applyBorder="1" applyAlignment="1" applyProtection="1">
      <alignment horizontal="right" vertical="center" indent="1"/>
      <protection locked="0"/>
    </xf>
    <xf numFmtId="3" fontId="9" fillId="0" borderId="10" xfId="0" applyNumberFormat="1" applyFont="1" applyBorder="1" applyAlignment="1" applyProtection="1">
      <alignment horizontal="right" vertical="center" inden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3" fontId="9" fillId="0" borderId="12" xfId="0" applyNumberFormat="1" applyFont="1" applyBorder="1" applyAlignment="1" applyProtection="1">
      <alignment horizontal="right" vertical="center" indent="1"/>
      <protection locked="0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3" fillId="5" borderId="13" xfId="0" applyNumberFormat="1" applyFont="1" applyFill="1" applyBorder="1" applyAlignment="1">
      <alignment horizontal="center" vertical="center"/>
    </xf>
    <xf numFmtId="44" fontId="13" fillId="5" borderId="14" xfId="0" applyNumberFormat="1" applyFont="1" applyFill="1" applyBorder="1" applyAlignment="1">
      <alignment horizontal="center" vertical="center"/>
    </xf>
    <xf numFmtId="44" fontId="13" fillId="5" borderId="1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49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center" vertical="center" wrapText="1"/>
    </xf>
    <xf numFmtId="44" fontId="16" fillId="0" borderId="19" xfId="0" applyNumberFormat="1" applyFont="1" applyBorder="1" applyAlignment="1">
      <alignment horizontal="center" vertical="center"/>
    </xf>
    <xf numFmtId="164" fontId="17" fillId="0" borderId="20" xfId="0" applyNumberFormat="1" applyFont="1" applyBorder="1" applyAlignment="1">
      <alignment horizontal="center"/>
    </xf>
    <xf numFmtId="164" fontId="17" fillId="0" borderId="21" xfId="0" applyNumberFormat="1" applyFont="1" applyBorder="1" applyAlignment="1">
      <alignment horizontal="center"/>
    </xf>
    <xf numFmtId="164" fontId="17" fillId="0" borderId="22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 wrapText="1"/>
    </xf>
    <xf numFmtId="164" fontId="18" fillId="0" borderId="26" xfId="0" applyNumberFormat="1" applyFont="1" applyBorder="1" applyAlignment="1">
      <alignment horizontal="center"/>
    </xf>
    <xf numFmtId="164" fontId="18" fillId="0" borderId="27" xfId="0" applyNumberFormat="1" applyFont="1" applyBorder="1" applyAlignment="1">
      <alignment horizontal="center"/>
    </xf>
    <xf numFmtId="0" fontId="15" fillId="0" borderId="28" xfId="0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right" indent="1"/>
    </xf>
    <xf numFmtId="0" fontId="10" fillId="0" borderId="0" xfId="4" applyFont="1" applyFill="1" applyBorder="1" applyAlignment="1" applyProtection="1">
      <alignment horizontal="left" vertical="center" wrapText="1" indent="1"/>
    </xf>
    <xf numFmtId="0" fontId="10" fillId="0" borderId="29" xfId="4" applyFont="1" applyFill="1" applyBorder="1" applyAlignment="1" applyProtection="1">
      <alignment horizontal="left" vertical="center" wrapText="1" indent="1"/>
    </xf>
    <xf numFmtId="44" fontId="10" fillId="0" borderId="30" xfId="0" applyNumberFormat="1" applyFont="1" applyBorder="1" applyAlignment="1">
      <alignment horizontal="left" vertical="center" wrapText="1"/>
    </xf>
    <xf numFmtId="44" fontId="10" fillId="0" borderId="0" xfId="0" applyNumberFormat="1" applyFont="1" applyAlignment="1">
      <alignment horizontal="left" vertical="center" wrapText="1"/>
    </xf>
    <xf numFmtId="0" fontId="10" fillId="0" borderId="30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4" fillId="4" borderId="31" xfId="4" applyBorder="1" applyAlignment="1" applyProtection="1">
      <alignment horizontal="center" vertical="center"/>
    </xf>
    <xf numFmtId="49" fontId="6" fillId="0" borderId="32" xfId="0" applyNumberFormat="1" applyFont="1" applyBorder="1" applyAlignment="1" applyProtection="1">
      <alignment horizontal="center" vertical="center" wrapText="1"/>
      <protection locked="0"/>
    </xf>
    <xf numFmtId="49" fontId="6" fillId="0" borderId="33" xfId="0" applyNumberFormat="1" applyFont="1" applyBorder="1" applyAlignment="1" applyProtection="1">
      <alignment horizontal="center" vertical="center" wrapText="1"/>
      <protection locked="0"/>
    </xf>
    <xf numFmtId="49" fontId="6" fillId="0" borderId="34" xfId="0" applyNumberFormat="1" applyFont="1" applyBorder="1" applyAlignment="1" applyProtection="1">
      <alignment horizontal="center" vertical="center" wrapText="1"/>
      <protection locked="0"/>
    </xf>
    <xf numFmtId="44" fontId="16" fillId="0" borderId="29" xfId="0" applyNumberFormat="1" applyFont="1" applyBorder="1" applyAlignment="1">
      <alignment horizontal="center" vertical="center"/>
    </xf>
    <xf numFmtId="0" fontId="20" fillId="6" borderId="31" xfId="0" applyFont="1" applyFill="1" applyBorder="1" applyAlignment="1">
      <alignment horizontal="center" vertical="center"/>
    </xf>
    <xf numFmtId="49" fontId="6" fillId="0" borderId="35" xfId="0" applyNumberFormat="1" applyFont="1" applyBorder="1" applyAlignment="1" applyProtection="1">
      <alignment horizontal="center" vertical="center" wrapText="1"/>
      <protection locked="0"/>
    </xf>
    <xf numFmtId="49" fontId="6" fillId="0" borderId="36" xfId="0" applyNumberFormat="1" applyFont="1" applyBorder="1" applyAlignment="1" applyProtection="1">
      <alignment horizontal="center" vertical="center" wrapText="1"/>
      <protection locked="0"/>
    </xf>
    <xf numFmtId="49" fontId="6" fillId="0" borderId="37" xfId="0" applyNumberFormat="1" applyFont="1" applyBorder="1" applyAlignment="1" applyProtection="1">
      <alignment horizontal="center" vertical="center" wrapText="1"/>
      <protection locked="0"/>
    </xf>
    <xf numFmtId="0" fontId="21" fillId="7" borderId="31" xfId="0" applyFont="1" applyFill="1" applyBorder="1" applyAlignment="1">
      <alignment horizontal="center" vertical="center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22" fillId="2" borderId="31" xfId="2" applyFont="1" applyBorder="1" applyAlignment="1" applyProtection="1">
      <alignment horizontal="center" vertical="center"/>
    </xf>
    <xf numFmtId="0" fontId="23" fillId="3" borderId="31" xfId="3" applyFont="1" applyBorder="1" applyAlignment="1" applyProtection="1">
      <alignment horizontal="center" vertical="center"/>
    </xf>
    <xf numFmtId="44" fontId="14" fillId="0" borderId="30" xfId="0" applyNumberFormat="1" applyFont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44" fontId="14" fillId="0" borderId="31" xfId="0" applyNumberFormat="1" applyFont="1" applyBorder="1" applyAlignment="1">
      <alignment horizontal="center" vertical="center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44" fontId="16" fillId="0" borderId="30" xfId="0" applyNumberFormat="1" applyFont="1" applyBorder="1" applyAlignment="1">
      <alignment horizontal="left" vertical="center" wrapText="1" indent="1"/>
    </xf>
    <xf numFmtId="44" fontId="16" fillId="0" borderId="0" xfId="0" applyNumberFormat="1" applyFont="1" applyAlignment="1">
      <alignment horizontal="left" vertical="center" wrapText="1" indent="1"/>
    </xf>
    <xf numFmtId="44" fontId="16" fillId="0" borderId="41" xfId="0" applyNumberFormat="1" applyFont="1" applyBorder="1" applyAlignment="1">
      <alignment horizontal="left" vertical="center" wrapText="1" indent="1"/>
    </xf>
    <xf numFmtId="165" fontId="6" fillId="0" borderId="42" xfId="0" applyNumberFormat="1" applyFont="1" applyBorder="1" applyAlignment="1">
      <alignment horizontal="right" vertical="center" indent="1"/>
    </xf>
    <xf numFmtId="0" fontId="16" fillId="0" borderId="43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31" xfId="0" applyFont="1" applyBorder="1" applyAlignment="1">
      <alignment horizontal="left" vertical="center" wrapText="1" indent="1"/>
    </xf>
    <xf numFmtId="165" fontId="24" fillId="0" borderId="42" xfId="1" applyNumberFormat="1" applyFont="1" applyBorder="1" applyAlignment="1" applyProtection="1">
      <alignment horizontal="right" vertical="center" indent="1"/>
    </xf>
    <xf numFmtId="166" fontId="6" fillId="0" borderId="42" xfId="0" applyNumberFormat="1" applyFont="1" applyBorder="1" applyAlignment="1">
      <alignment horizontal="right" vertical="center" indent="1"/>
    </xf>
    <xf numFmtId="0" fontId="16" fillId="0" borderId="43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6" fillId="0" borderId="31" xfId="0" applyFont="1" applyBorder="1" applyAlignment="1">
      <alignment horizontal="left" vertical="center" indent="1"/>
    </xf>
    <xf numFmtId="165" fontId="6" fillId="0" borderId="44" xfId="0" applyNumberFormat="1" applyFont="1" applyBorder="1" applyAlignment="1" applyProtection="1">
      <alignment horizontal="right" vertical="center" indent="1"/>
      <protection locked="0"/>
    </xf>
    <xf numFmtId="0" fontId="25" fillId="0" borderId="0" xfId="0" applyFont="1" applyAlignment="1">
      <alignment horizontal="center" vertical="center"/>
    </xf>
    <xf numFmtId="0" fontId="26" fillId="8" borderId="0" xfId="0" applyFont="1" applyFill="1" applyAlignment="1">
      <alignment horizontal="center" vertical="center" wrapText="1"/>
    </xf>
    <xf numFmtId="0" fontId="26" fillId="8" borderId="4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10" fontId="24" fillId="0" borderId="42" xfId="0" applyNumberFormat="1" applyFont="1" applyBorder="1" applyAlignment="1">
      <alignment horizontal="right" vertical="center" indent="1"/>
    </xf>
    <xf numFmtId="3" fontId="24" fillId="0" borderId="44" xfId="0" applyNumberFormat="1" applyFont="1" applyBorder="1" applyAlignment="1" applyProtection="1">
      <alignment horizontal="right" vertical="center" indent="1"/>
      <protection locked="0"/>
    </xf>
    <xf numFmtId="0" fontId="28" fillId="9" borderId="0" xfId="0" applyFont="1" applyFill="1" applyAlignment="1">
      <alignment horizontal="center" vertical="center" wrapText="1"/>
    </xf>
    <xf numFmtId="37" fontId="24" fillId="0" borderId="42" xfId="0" applyNumberFormat="1" applyFont="1" applyBorder="1" applyAlignment="1">
      <alignment horizontal="right" vertical="center" indent="1"/>
    </xf>
    <xf numFmtId="37" fontId="24" fillId="0" borderId="42" xfId="1" applyNumberFormat="1" applyFont="1" applyBorder="1" applyAlignment="1" applyProtection="1">
      <alignment horizontal="right" vertical="center" indent="1"/>
    </xf>
    <xf numFmtId="0" fontId="24" fillId="0" borderId="44" xfId="0" applyFont="1" applyBorder="1" applyAlignment="1" applyProtection="1">
      <alignment horizontal="right" vertical="center" indent="1"/>
      <protection locked="0"/>
    </xf>
    <xf numFmtId="44" fontId="16" fillId="0" borderId="30" xfId="0" applyNumberFormat="1" applyFont="1" applyBorder="1" applyAlignment="1">
      <alignment horizontal="left" vertical="center" indent="1"/>
    </xf>
    <xf numFmtId="44" fontId="16" fillId="0" borderId="0" xfId="0" applyNumberFormat="1" applyFont="1" applyAlignment="1">
      <alignment horizontal="left" vertical="center" indent="1"/>
    </xf>
    <xf numFmtId="44" fontId="16" fillId="0" borderId="41" xfId="0" applyNumberFormat="1" applyFont="1" applyBorder="1" applyAlignment="1">
      <alignment horizontal="left" vertical="center" indent="1"/>
    </xf>
    <xf numFmtId="0" fontId="29" fillId="0" borderId="46" xfId="0" applyFont="1" applyBorder="1" applyAlignment="1" applyProtection="1">
      <alignment horizontal="center" vertical="center" wrapText="1"/>
      <protection locked="0"/>
    </xf>
    <xf numFmtId="0" fontId="29" fillId="0" borderId="47" xfId="0" applyFont="1" applyBorder="1" applyAlignment="1" applyProtection="1">
      <alignment horizontal="center" vertical="center" wrapText="1"/>
      <protection locked="0"/>
    </xf>
    <xf numFmtId="0" fontId="16" fillId="0" borderId="48" xfId="0" applyFont="1" applyBorder="1" applyAlignment="1">
      <alignment horizontal="center" vertical="center" wrapText="1"/>
    </xf>
    <xf numFmtId="0" fontId="30" fillId="0" borderId="47" xfId="0" applyFont="1" applyBorder="1" applyAlignment="1" applyProtection="1">
      <alignment horizontal="center" vertical="center" wrapText="1"/>
      <protection locked="0"/>
    </xf>
    <xf numFmtId="0" fontId="31" fillId="8" borderId="0" xfId="0" applyFont="1" applyFill="1" applyAlignment="1">
      <alignment horizontal="center" vertical="center" wrapText="1"/>
    </xf>
  </cellXfs>
  <cellStyles count="5">
    <cellStyle name="Accent3" xfId="4" builtinId="37"/>
    <cellStyle name="Comma" xfId="1" builtinId="3"/>
    <cellStyle name="Good" xfId="2" builtinId="26"/>
    <cellStyle name="Neutral" xfId="3" builtinId="28"/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rgb="FF7DDDFF"/>
        </patternFill>
      </fill>
    </dxf>
    <dxf>
      <font>
        <color rgb="FF7030A0"/>
      </font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1676-2547-4FB3-826F-0D60DE17C4F2}">
  <sheetPr>
    <tabColor theme="1" tint="4.9989318521683403E-2"/>
    <pageSetUpPr fitToPage="1"/>
  </sheetPr>
  <dimension ref="B1:N198"/>
  <sheetViews>
    <sheetView showGridLines="0" tabSelected="1" zoomScale="110" zoomScaleNormal="110" workbookViewId="0">
      <selection activeCell="B12" sqref="B12"/>
    </sheetView>
  </sheetViews>
  <sheetFormatPr defaultRowHeight="14.25" x14ac:dyDescent="0.45"/>
  <cols>
    <col min="1" max="1" width="8.1328125" customWidth="1"/>
    <col min="2" max="2" width="15.59765625" customWidth="1"/>
    <col min="3" max="6" width="12.59765625" style="3" customWidth="1"/>
    <col min="7" max="7" width="15.59765625" style="2" customWidth="1"/>
    <col min="8" max="10" width="13.9296875" style="1" customWidth="1"/>
    <col min="11" max="11" width="6" customWidth="1"/>
  </cols>
  <sheetData>
    <row r="1" spans="2:10" s="4" customFormat="1" ht="4.5" customHeight="1" x14ac:dyDescent="0.45">
      <c r="B1" s="88"/>
      <c r="C1" s="88"/>
      <c r="D1" s="88"/>
      <c r="E1" s="88"/>
      <c r="F1" s="88"/>
      <c r="G1" s="88"/>
      <c r="H1" s="88"/>
      <c r="I1" s="88"/>
      <c r="J1" s="88"/>
    </row>
    <row r="2" spans="2:10" ht="33.4" customHeight="1" x14ac:dyDescent="0.45">
      <c r="B2" s="105" t="s">
        <v>58</v>
      </c>
      <c r="C2" s="105"/>
      <c r="D2" s="105"/>
      <c r="E2" s="105"/>
      <c r="F2" s="105"/>
      <c r="G2" s="105"/>
      <c r="H2" s="105"/>
      <c r="I2" s="105"/>
      <c r="J2" s="105"/>
    </row>
    <row r="3" spans="2:10" s="4" customFormat="1" ht="4.5" customHeight="1" thickBot="1" x14ac:dyDescent="0.5">
      <c r="B3" s="88"/>
      <c r="C3" s="88"/>
      <c r="D3" s="88"/>
      <c r="E3" s="88"/>
      <c r="F3" s="88"/>
      <c r="G3" s="88"/>
      <c r="H3" s="88"/>
      <c r="I3" s="88"/>
      <c r="J3" s="88"/>
    </row>
    <row r="4" spans="2:10" ht="33.4" customHeight="1" thickTop="1" thickBot="1" x14ac:dyDescent="0.5">
      <c r="B4" s="103" t="s">
        <v>57</v>
      </c>
      <c r="C4" s="104" t="s">
        <v>56</v>
      </c>
      <c r="D4" s="104"/>
      <c r="E4" s="104"/>
      <c r="F4" s="104"/>
      <c r="G4" s="103" t="s">
        <v>55</v>
      </c>
      <c r="H4" s="102" t="s">
        <v>54</v>
      </c>
      <c r="I4" s="102"/>
      <c r="J4" s="101"/>
    </row>
    <row r="5" spans="2:10" s="4" customFormat="1" ht="4.5" customHeight="1" thickTop="1" x14ac:dyDescent="0.45">
      <c r="B5" s="88"/>
      <c r="C5" s="88"/>
      <c r="D5" s="88"/>
      <c r="E5" s="88"/>
      <c r="F5" s="88"/>
      <c r="G5" s="88"/>
      <c r="H5" s="88"/>
      <c r="I5" s="88"/>
      <c r="J5" s="88"/>
    </row>
    <row r="6" spans="2:10" ht="33.4" customHeight="1" x14ac:dyDescent="0.45">
      <c r="B6" s="89" t="s">
        <v>53</v>
      </c>
      <c r="C6" s="89"/>
      <c r="D6" s="89"/>
      <c r="E6" s="89"/>
      <c r="F6" s="89"/>
      <c r="G6" s="90" t="s">
        <v>52</v>
      </c>
      <c r="H6" s="89"/>
      <c r="I6" s="89"/>
      <c r="J6" s="89"/>
    </row>
    <row r="7" spans="2:10" s="4" customFormat="1" ht="4.5" customHeight="1" thickBot="1" x14ac:dyDescent="0.5">
      <c r="B7" s="88"/>
      <c r="C7" s="88"/>
      <c r="D7" s="88"/>
      <c r="E7" s="88"/>
      <c r="F7" s="88"/>
      <c r="G7" s="88"/>
      <c r="H7" s="88"/>
      <c r="I7" s="88"/>
      <c r="J7" s="88"/>
    </row>
    <row r="8" spans="2:10" s="4" customFormat="1" ht="30" customHeight="1" thickTop="1" thickBot="1" x14ac:dyDescent="0.5">
      <c r="B8" s="97">
        <v>4</v>
      </c>
      <c r="C8" s="86" t="s">
        <v>51</v>
      </c>
      <c r="D8" s="85"/>
      <c r="E8" s="85"/>
      <c r="F8" s="84"/>
      <c r="G8" s="95">
        <f>$J$195</f>
        <v>3708</v>
      </c>
      <c r="H8" s="77" t="s">
        <v>50</v>
      </c>
      <c r="I8" s="76"/>
      <c r="J8" s="75"/>
    </row>
    <row r="9" spans="2:10" s="4" customFormat="1" ht="4.5" customHeight="1" thickTop="1" thickBot="1" x14ac:dyDescent="0.5">
      <c r="B9" s="88"/>
      <c r="C9" s="88"/>
      <c r="D9" s="88"/>
      <c r="E9" s="88"/>
      <c r="F9" s="88"/>
      <c r="G9" s="88"/>
      <c r="H9" s="88"/>
      <c r="I9" s="88"/>
      <c r="J9" s="88"/>
    </row>
    <row r="10" spans="2:10" s="4" customFormat="1" ht="30" customHeight="1" thickTop="1" thickBot="1" x14ac:dyDescent="0.5">
      <c r="B10" s="97">
        <v>4</v>
      </c>
      <c r="C10" s="86" t="s">
        <v>49</v>
      </c>
      <c r="D10" s="85"/>
      <c r="E10" s="85"/>
      <c r="F10" s="84"/>
      <c r="G10" s="95">
        <f>$I$195</f>
        <v>927</v>
      </c>
      <c r="H10" s="100" t="s">
        <v>48</v>
      </c>
      <c r="I10" s="99"/>
      <c r="J10" s="98"/>
    </row>
    <row r="11" spans="2:10" s="4" customFormat="1" ht="4.5" customHeight="1" thickTop="1" thickBot="1" x14ac:dyDescent="0.5">
      <c r="B11" s="88"/>
      <c r="C11" s="88"/>
      <c r="D11" s="88"/>
      <c r="E11" s="88"/>
      <c r="F11" s="88"/>
      <c r="G11" s="88"/>
      <c r="H11" s="88"/>
      <c r="I11" s="88"/>
      <c r="J11" s="88"/>
    </row>
    <row r="12" spans="2:10" s="4" customFormat="1" ht="30" customHeight="1" thickTop="1" thickBot="1" x14ac:dyDescent="0.5">
      <c r="B12" s="97">
        <v>50</v>
      </c>
      <c r="C12" s="81" t="s">
        <v>47</v>
      </c>
      <c r="D12" s="80"/>
      <c r="E12" s="80"/>
      <c r="F12" s="79"/>
      <c r="G12" s="95">
        <f>$H$195</f>
        <v>23</v>
      </c>
      <c r="H12" s="77" t="s">
        <v>46</v>
      </c>
      <c r="I12" s="76"/>
      <c r="J12" s="75"/>
    </row>
    <row r="13" spans="2:10" ht="7.9" customHeight="1" thickTop="1" thickBot="1" x14ac:dyDescent="0.5">
      <c r="B13" s="73"/>
      <c r="C13" s="73"/>
      <c r="D13" s="73"/>
      <c r="E13" s="73"/>
      <c r="F13" s="73"/>
      <c r="G13" s="73"/>
      <c r="H13" s="73"/>
      <c r="I13" s="73"/>
      <c r="J13" s="73"/>
    </row>
    <row r="14" spans="2:10" s="4" customFormat="1" ht="30" customHeight="1" thickTop="1" thickBot="1" x14ac:dyDescent="0.5">
      <c r="B14" s="96">
        <f>SUM($G$38:$G$194)</f>
        <v>168864</v>
      </c>
      <c r="C14" s="80" t="s">
        <v>45</v>
      </c>
      <c r="D14" s="80"/>
      <c r="E14" s="80"/>
      <c r="F14" s="79"/>
      <c r="G14" s="95">
        <f>COUNTA($B$38:$B$194)</f>
        <v>157</v>
      </c>
      <c r="H14" s="77" t="s">
        <v>44</v>
      </c>
      <c r="I14" s="76"/>
      <c r="J14" s="75"/>
    </row>
    <row r="15" spans="2:10" ht="7.9" customHeight="1" thickTop="1" x14ac:dyDescent="0.45">
      <c r="B15" s="73"/>
      <c r="C15" s="73"/>
      <c r="D15" s="73"/>
      <c r="E15" s="73"/>
      <c r="F15" s="73"/>
      <c r="G15" s="73"/>
      <c r="H15" s="73"/>
      <c r="I15" s="73"/>
      <c r="J15" s="73"/>
    </row>
    <row r="16" spans="2:10" ht="25.05" customHeight="1" x14ac:dyDescent="0.45">
      <c r="B16" s="94" t="s">
        <v>43</v>
      </c>
      <c r="C16" s="94"/>
      <c r="D16" s="94"/>
      <c r="E16" s="94"/>
      <c r="F16" s="94"/>
      <c r="G16" s="94"/>
      <c r="H16" s="94"/>
      <c r="I16" s="94"/>
      <c r="J16" s="94"/>
    </row>
    <row r="17" spans="2:14" s="4" customFormat="1" ht="4.5" customHeight="1" thickBot="1" x14ac:dyDescent="0.5">
      <c r="B17" s="88"/>
      <c r="C17" s="88"/>
      <c r="D17" s="88"/>
      <c r="E17" s="88"/>
      <c r="F17" s="88"/>
      <c r="G17" s="88"/>
      <c r="H17" s="88"/>
      <c r="I17" s="88"/>
      <c r="J17" s="88"/>
    </row>
    <row r="18" spans="2:14" s="4" customFormat="1" ht="30" customHeight="1" thickTop="1" thickBot="1" x14ac:dyDescent="0.5">
      <c r="B18" s="93">
        <v>217352</v>
      </c>
      <c r="C18" s="80" t="s">
        <v>42</v>
      </c>
      <c r="D18" s="80"/>
      <c r="E18" s="80"/>
      <c r="F18" s="79"/>
      <c r="G18" s="92">
        <f>IFERROR(SUM($G$8/$B$18),"N/A")</f>
        <v>1.7059884427104422E-2</v>
      </c>
      <c r="H18" s="77" t="s">
        <v>41</v>
      </c>
      <c r="I18" s="76"/>
      <c r="J18" s="75"/>
      <c r="L18" s="91"/>
      <c r="M18" s="91"/>
      <c r="N18" s="91"/>
    </row>
    <row r="19" spans="2:14" ht="7.9" customHeight="1" thickTop="1" x14ac:dyDescent="0.45">
      <c r="B19" s="73"/>
      <c r="C19" s="73"/>
      <c r="D19" s="73"/>
      <c r="E19" s="73"/>
      <c r="F19" s="73"/>
      <c r="G19" s="73"/>
      <c r="H19" s="73"/>
      <c r="I19" s="73"/>
      <c r="J19" s="73"/>
    </row>
    <row r="20" spans="2:14" ht="33.4" customHeight="1" x14ac:dyDescent="0.45">
      <c r="B20" s="89" t="s">
        <v>40</v>
      </c>
      <c r="C20" s="89"/>
      <c r="D20" s="89"/>
      <c r="E20" s="89"/>
      <c r="F20" s="89"/>
      <c r="G20" s="90" t="s">
        <v>39</v>
      </c>
      <c r="H20" s="89"/>
      <c r="I20" s="89"/>
      <c r="J20" s="89"/>
    </row>
    <row r="21" spans="2:14" s="4" customFormat="1" ht="4.5" customHeight="1" thickBot="1" x14ac:dyDescent="0.5">
      <c r="B21" s="88"/>
      <c r="C21" s="88"/>
      <c r="D21" s="88"/>
      <c r="E21" s="88"/>
      <c r="F21" s="88"/>
      <c r="G21" s="88"/>
      <c r="H21" s="88"/>
      <c r="I21" s="88"/>
      <c r="J21" s="88"/>
    </row>
    <row r="22" spans="2:14" s="4" customFormat="1" ht="30" customHeight="1" thickTop="1" thickBot="1" x14ac:dyDescent="0.5">
      <c r="B22" s="87">
        <v>15</v>
      </c>
      <c r="C22" s="86" t="s">
        <v>38</v>
      </c>
      <c r="D22" s="85"/>
      <c r="E22" s="85"/>
      <c r="F22" s="84"/>
      <c r="G22" s="83">
        <f>IFERROR(SUM($B$22*$B$10*$G$8),0)</f>
        <v>222480</v>
      </c>
      <c r="H22" s="77" t="s">
        <v>37</v>
      </c>
      <c r="I22" s="76"/>
      <c r="J22" s="75"/>
    </row>
    <row r="23" spans="2:14" ht="7.9" customHeight="1" thickTop="1" thickBot="1" x14ac:dyDescent="0.5">
      <c r="B23" s="73"/>
      <c r="C23" s="73"/>
      <c r="D23" s="73"/>
      <c r="E23" s="73"/>
      <c r="F23" s="73"/>
      <c r="G23" s="73"/>
      <c r="H23" s="73"/>
      <c r="I23" s="73"/>
      <c r="J23" s="73"/>
    </row>
    <row r="24" spans="2:14" s="4" customFormat="1" ht="30" customHeight="1" thickTop="1" thickBot="1" x14ac:dyDescent="0.5">
      <c r="B24" s="82">
        <v>1.1000000000000001</v>
      </c>
      <c r="C24" s="81" t="s">
        <v>36</v>
      </c>
      <c r="D24" s="80"/>
      <c r="E24" s="80"/>
      <c r="F24" s="79"/>
      <c r="G24" s="78">
        <f>IFERROR(SUM($G$22/$B$14),0)</f>
        <v>1.3175099488345652</v>
      </c>
      <c r="H24" s="77" t="s">
        <v>35</v>
      </c>
      <c r="I24" s="76"/>
      <c r="J24" s="75"/>
    </row>
    <row r="25" spans="2:14" ht="7.9" customHeight="1" thickTop="1" x14ac:dyDescent="0.45">
      <c r="B25" s="73"/>
      <c r="C25" s="73"/>
      <c r="D25" s="73"/>
      <c r="E25" s="73"/>
      <c r="F25" s="73"/>
      <c r="G25" s="73"/>
      <c r="H25" s="73"/>
      <c r="I25" s="73"/>
      <c r="J25" s="73"/>
    </row>
    <row r="26" spans="2:14" ht="7.9" customHeight="1" x14ac:dyDescent="0.45">
      <c r="B26" s="74"/>
      <c r="C26" s="74"/>
      <c r="D26" s="74"/>
      <c r="E26" s="74"/>
      <c r="F26" s="74"/>
      <c r="G26" s="74"/>
      <c r="H26" s="74"/>
      <c r="I26" s="74"/>
      <c r="J26" s="74"/>
    </row>
    <row r="27" spans="2:14" ht="7.9" customHeight="1" thickBot="1" x14ac:dyDescent="0.5">
      <c r="B27" s="73"/>
      <c r="C27" s="73"/>
      <c r="D27" s="73"/>
      <c r="E27" s="73"/>
      <c r="F27" s="73"/>
      <c r="G27" s="73"/>
      <c r="H27" s="73"/>
      <c r="I27" s="73"/>
      <c r="J27" s="73"/>
    </row>
    <row r="28" spans="2:14" ht="20" customHeight="1" thickTop="1" x14ac:dyDescent="0.45">
      <c r="B28" s="56" t="s">
        <v>34</v>
      </c>
      <c r="C28" s="72" t="s">
        <v>33</v>
      </c>
      <c r="D28" s="71"/>
      <c r="E28" s="71"/>
      <c r="F28" s="70"/>
      <c r="G28" s="69" t="s">
        <v>32</v>
      </c>
      <c r="H28" s="68"/>
      <c r="I28" s="68"/>
      <c r="J28" s="67"/>
      <c r="K28" s="45"/>
    </row>
    <row r="29" spans="2:14" ht="20" customHeight="1" x14ac:dyDescent="0.45">
      <c r="B29" s="56"/>
      <c r="C29" s="64"/>
      <c r="D29" s="63"/>
      <c r="E29" s="63"/>
      <c r="F29" s="62"/>
      <c r="G29" s="66" t="s">
        <v>31</v>
      </c>
      <c r="H29" s="51" t="s">
        <v>27</v>
      </c>
      <c r="I29" s="51"/>
      <c r="J29" s="50"/>
      <c r="K29" s="45"/>
    </row>
    <row r="30" spans="2:14" ht="20" customHeight="1" x14ac:dyDescent="0.45">
      <c r="B30" s="56" t="s">
        <v>30</v>
      </c>
      <c r="C30" s="64" t="s">
        <v>29</v>
      </c>
      <c r="D30" s="63"/>
      <c r="E30" s="63"/>
      <c r="F30" s="62"/>
      <c r="G30" s="65" t="s">
        <v>28</v>
      </c>
      <c r="H30" s="51" t="s">
        <v>27</v>
      </c>
      <c r="I30" s="51"/>
      <c r="J30" s="50"/>
      <c r="K30" s="45"/>
    </row>
    <row r="31" spans="2:14" ht="20" customHeight="1" x14ac:dyDescent="0.45">
      <c r="B31" s="56"/>
      <c r="C31" s="64"/>
      <c r="D31" s="63"/>
      <c r="E31" s="63"/>
      <c r="F31" s="62"/>
      <c r="G31" s="61" t="s">
        <v>26</v>
      </c>
      <c r="H31" s="51" t="s">
        <v>25</v>
      </c>
      <c r="I31" s="51"/>
      <c r="J31" s="50"/>
      <c r="K31" s="45"/>
    </row>
    <row r="32" spans="2:14" ht="20" customHeight="1" x14ac:dyDescent="0.45">
      <c r="B32" s="56" t="s">
        <v>24</v>
      </c>
      <c r="C32" s="60" t="s">
        <v>23</v>
      </c>
      <c r="D32" s="59"/>
      <c r="E32" s="59"/>
      <c r="F32" s="58"/>
      <c r="G32" s="57" t="s">
        <v>22</v>
      </c>
      <c r="H32" s="51" t="s">
        <v>21</v>
      </c>
      <c r="I32" s="51"/>
      <c r="J32" s="50"/>
      <c r="K32" s="45"/>
    </row>
    <row r="33" spans="2:12" ht="20" customHeight="1" thickBot="1" x14ac:dyDescent="0.5">
      <c r="B33" s="56"/>
      <c r="C33" s="55"/>
      <c r="D33" s="54"/>
      <c r="E33" s="54"/>
      <c r="F33" s="53"/>
      <c r="G33" s="52" t="s">
        <v>20</v>
      </c>
      <c r="H33" s="51" t="s">
        <v>19</v>
      </c>
      <c r="I33" s="51"/>
      <c r="J33" s="50"/>
      <c r="K33" s="45"/>
    </row>
    <row r="34" spans="2:12" ht="32" customHeight="1" thickTop="1" thickBot="1" x14ac:dyDescent="0.5">
      <c r="B34" s="49" t="s">
        <v>18</v>
      </c>
      <c r="C34" s="49"/>
      <c r="D34" s="49"/>
      <c r="E34" s="49"/>
      <c r="F34" s="48"/>
      <c r="G34" s="47" t="s">
        <v>17</v>
      </c>
      <c r="H34" s="46"/>
      <c r="I34" s="46"/>
      <c r="J34" s="46"/>
      <c r="K34" s="45"/>
    </row>
    <row r="35" spans="2:12" s="25" customFormat="1" ht="20.25" thickTop="1" x14ac:dyDescent="0.5">
      <c r="B35" s="44" t="s">
        <v>16</v>
      </c>
      <c r="C35" s="43" t="s">
        <v>15</v>
      </c>
      <c r="D35" s="43"/>
      <c r="E35" s="43"/>
      <c r="F35" s="42"/>
      <c r="G35" s="41" t="s">
        <v>14</v>
      </c>
      <c r="H35" s="40">
        <f>$B$12</f>
        <v>50</v>
      </c>
      <c r="I35" s="40">
        <f>$B$10</f>
        <v>4</v>
      </c>
      <c r="J35" s="40">
        <f>$B$8</f>
        <v>4</v>
      </c>
      <c r="K35" s="27"/>
      <c r="L35" s="26"/>
    </row>
    <row r="36" spans="2:12" s="25" customFormat="1" ht="16.149999999999999" thickBot="1" x14ac:dyDescent="0.55000000000000004">
      <c r="B36" s="39"/>
      <c r="C36" s="38" t="s">
        <v>13</v>
      </c>
      <c r="D36" s="37"/>
      <c r="E36" s="37"/>
      <c r="F36" s="36"/>
      <c r="G36" s="31"/>
      <c r="H36" s="35" t="s">
        <v>12</v>
      </c>
      <c r="I36" s="35" t="s">
        <v>11</v>
      </c>
      <c r="J36" s="35" t="s">
        <v>10</v>
      </c>
      <c r="K36"/>
      <c r="L36" s="26"/>
    </row>
    <row r="37" spans="2:12" s="25" customFormat="1" ht="16.149999999999999" thickTop="1" x14ac:dyDescent="0.5">
      <c r="B37" s="34"/>
      <c r="C37" s="33" t="s">
        <v>9</v>
      </c>
      <c r="D37" s="33" t="s">
        <v>8</v>
      </c>
      <c r="E37" s="33" t="s">
        <v>7</v>
      </c>
      <c r="F37" s="32" t="s">
        <v>6</v>
      </c>
      <c r="G37" s="31"/>
      <c r="H37" s="30" t="s">
        <v>5</v>
      </c>
      <c r="I37" s="29" t="s">
        <v>4</v>
      </c>
      <c r="J37" s="28" t="s">
        <v>3</v>
      </c>
      <c r="K37" s="27"/>
      <c r="L37" s="26"/>
    </row>
    <row r="38" spans="2:12" s="4" customFormat="1" x14ac:dyDescent="0.45">
      <c r="B38" s="23">
        <v>4014862118</v>
      </c>
      <c r="C38" s="21">
        <v>976</v>
      </c>
      <c r="D38" s="21">
        <v>871</v>
      </c>
      <c r="E38" s="21">
        <v>1117</v>
      </c>
      <c r="F38" s="24">
        <v>1228</v>
      </c>
      <c r="G38" s="16">
        <f>IFERROR(ROUNDUP(AVERAGEIF(C38:F38,"&gt;0"),0),0)</f>
        <v>1048</v>
      </c>
      <c r="H38" s="15">
        <f>IFERROR(ROUNDUP(SUM(G38/$B$12),0),0)</f>
        <v>21</v>
      </c>
      <c r="I38" s="15">
        <f>IFERROR(ROUNDUP(SUM(H38/$B$10),0),0)</f>
        <v>6</v>
      </c>
      <c r="J38" s="15">
        <f>IFERROR(ROUNDUP(SUM(I38*$B$8),0),0)</f>
        <v>24</v>
      </c>
      <c r="K38" s="14"/>
    </row>
    <row r="39" spans="2:12" s="4" customFormat="1" x14ac:dyDescent="0.45">
      <c r="B39" s="23">
        <v>4014862119</v>
      </c>
      <c r="C39" s="22">
        <v>312</v>
      </c>
      <c r="D39" s="21">
        <v>316</v>
      </c>
      <c r="E39" s="21">
        <v>352</v>
      </c>
      <c r="F39" s="20">
        <v>674</v>
      </c>
      <c r="G39" s="16">
        <f>IFERROR(ROUNDUP(AVERAGEIF(C39:F39,"&gt;0"),0),0)</f>
        <v>414</v>
      </c>
      <c r="H39" s="15">
        <f>IFERROR(ROUNDUP(SUM(G39/$B$12),0),0)</f>
        <v>9</v>
      </c>
      <c r="I39" s="15">
        <f>IFERROR(ROUNDUP(SUM(H39/$B$10),0),0)</f>
        <v>3</v>
      </c>
      <c r="J39" s="15">
        <f>IFERROR(ROUNDUP(SUM(I39*$B$8),0),0)</f>
        <v>12</v>
      </c>
      <c r="K39" s="14"/>
    </row>
    <row r="40" spans="2:12" s="4" customFormat="1" x14ac:dyDescent="0.45">
      <c r="B40" s="23">
        <v>4014862126</v>
      </c>
      <c r="C40" s="22">
        <v>236</v>
      </c>
      <c r="D40" s="21">
        <v>249</v>
      </c>
      <c r="E40" s="21">
        <v>250</v>
      </c>
      <c r="F40" s="20">
        <v>1489</v>
      </c>
      <c r="G40" s="16">
        <f>IFERROR(ROUNDUP(AVERAGEIF(C40:F40,"&gt;0"),0),0)</f>
        <v>556</v>
      </c>
      <c r="H40" s="15">
        <f>IFERROR(ROUNDUP(SUM(G40/$B$12),0),0)</f>
        <v>12</v>
      </c>
      <c r="I40" s="15">
        <f>IFERROR(ROUNDUP(SUM(H40/$B$10),0),0)</f>
        <v>3</v>
      </c>
      <c r="J40" s="15">
        <f>IFERROR(ROUNDUP(SUM(I40*$B$8),0),0)</f>
        <v>12</v>
      </c>
      <c r="K40" s="14"/>
    </row>
    <row r="41" spans="2:12" s="4" customFormat="1" x14ac:dyDescent="0.45">
      <c r="B41" s="23">
        <v>4014862127</v>
      </c>
      <c r="C41" s="22">
        <v>315</v>
      </c>
      <c r="D41" s="21">
        <v>325</v>
      </c>
      <c r="E41" s="21">
        <v>399</v>
      </c>
      <c r="F41" s="20">
        <v>1176</v>
      </c>
      <c r="G41" s="16">
        <f>IFERROR(ROUNDUP(AVERAGEIF(C41:F41,"&gt;0"),0),0)</f>
        <v>554</v>
      </c>
      <c r="H41" s="15">
        <f>IFERROR(ROUNDUP(SUM(G41/$B$12),0),0)</f>
        <v>12</v>
      </c>
      <c r="I41" s="15">
        <f>IFERROR(ROUNDUP(SUM(H41/$B$10),0),0)</f>
        <v>3</v>
      </c>
      <c r="J41" s="15">
        <f>IFERROR(ROUNDUP(SUM(I41*$B$8),0),0)</f>
        <v>12</v>
      </c>
      <c r="K41" s="14"/>
    </row>
    <row r="42" spans="2:12" s="4" customFormat="1" x14ac:dyDescent="0.45">
      <c r="B42" s="23">
        <v>4014862128</v>
      </c>
      <c r="C42" s="22">
        <v>1405</v>
      </c>
      <c r="D42" s="21">
        <v>1420</v>
      </c>
      <c r="E42" s="21">
        <v>1614</v>
      </c>
      <c r="F42" s="20">
        <v>904</v>
      </c>
      <c r="G42" s="16">
        <f>IFERROR(ROUNDUP(AVERAGEIF(C42:F42,"&gt;0"),0),0)</f>
        <v>1336</v>
      </c>
      <c r="H42" s="15">
        <f>IFERROR(ROUNDUP(SUM(G42/$B$12),0),0)</f>
        <v>27</v>
      </c>
      <c r="I42" s="15">
        <f>IFERROR(ROUNDUP(SUM(H42/$B$10),0),0)</f>
        <v>7</v>
      </c>
      <c r="J42" s="15">
        <f>IFERROR(ROUNDUP(SUM(I42*$B$8),0),0)</f>
        <v>28</v>
      </c>
      <c r="K42" s="14"/>
    </row>
    <row r="43" spans="2:12" s="4" customFormat="1" x14ac:dyDescent="0.45">
      <c r="B43" s="23">
        <v>4014862134</v>
      </c>
      <c r="C43" s="22">
        <v>784</v>
      </c>
      <c r="D43" s="21">
        <v>861</v>
      </c>
      <c r="E43" s="21">
        <v>966</v>
      </c>
      <c r="F43" s="20">
        <v>1673</v>
      </c>
      <c r="G43" s="16">
        <f>IFERROR(ROUNDUP(AVERAGEIF(C43:F43,"&gt;0"),0),0)</f>
        <v>1071</v>
      </c>
      <c r="H43" s="15">
        <f>IFERROR(ROUNDUP(SUM(G43/$B$12),0),0)</f>
        <v>22</v>
      </c>
      <c r="I43" s="15">
        <f>IFERROR(ROUNDUP(SUM(H43/$B$10),0),0)</f>
        <v>6</v>
      </c>
      <c r="J43" s="15">
        <f>IFERROR(ROUNDUP(SUM(I43*$B$8),0),0)</f>
        <v>24</v>
      </c>
      <c r="K43" s="14"/>
    </row>
    <row r="44" spans="2:12" s="4" customFormat="1" x14ac:dyDescent="0.45">
      <c r="B44" s="23">
        <v>4014862152</v>
      </c>
      <c r="C44" s="22">
        <v>1364</v>
      </c>
      <c r="D44" s="21">
        <v>1590</v>
      </c>
      <c r="E44" s="21">
        <v>972</v>
      </c>
      <c r="F44" s="20">
        <v>786</v>
      </c>
      <c r="G44" s="16">
        <f>IFERROR(ROUNDUP(AVERAGEIF(C44:F44,"&gt;0"),0),0)</f>
        <v>1178</v>
      </c>
      <c r="H44" s="15">
        <f>IFERROR(ROUNDUP(SUM(G44/$B$12),0),0)</f>
        <v>24</v>
      </c>
      <c r="I44" s="15">
        <f>IFERROR(ROUNDUP(SUM(H44/$B$10),0),0)</f>
        <v>6</v>
      </c>
      <c r="J44" s="15">
        <f>IFERROR(ROUNDUP(SUM(I44*$B$8),0),0)</f>
        <v>24</v>
      </c>
      <c r="K44" s="14"/>
    </row>
    <row r="45" spans="2:12" s="4" customFormat="1" x14ac:dyDescent="0.45">
      <c r="B45" s="23">
        <v>4014862316</v>
      </c>
      <c r="C45" s="22">
        <v>898</v>
      </c>
      <c r="D45" s="21">
        <v>1023</v>
      </c>
      <c r="E45" s="21">
        <v>924</v>
      </c>
      <c r="F45" s="20">
        <v>940</v>
      </c>
      <c r="G45" s="16">
        <f>IFERROR(ROUNDUP(AVERAGEIF(C45:F45,"&gt;0"),0),0)</f>
        <v>947</v>
      </c>
      <c r="H45" s="15">
        <f>IFERROR(ROUNDUP(SUM(G45/$B$12),0),0)</f>
        <v>19</v>
      </c>
      <c r="I45" s="15">
        <f>IFERROR(ROUNDUP(SUM(H45/$B$10),0),0)</f>
        <v>5</v>
      </c>
      <c r="J45" s="15">
        <f>IFERROR(ROUNDUP(SUM(I45*$B$8),0),0)</f>
        <v>20</v>
      </c>
      <c r="K45" s="14"/>
    </row>
    <row r="46" spans="2:12" s="4" customFormat="1" x14ac:dyDescent="0.45">
      <c r="B46" s="23">
        <v>4016362100</v>
      </c>
      <c r="C46" s="22">
        <v>754</v>
      </c>
      <c r="D46" s="21">
        <v>1155</v>
      </c>
      <c r="E46" s="21">
        <v>1129</v>
      </c>
      <c r="F46" s="20">
        <v>1427</v>
      </c>
      <c r="G46" s="16">
        <f>IFERROR(ROUNDUP(AVERAGEIF(C46:F46,"&gt;0"),0),0)</f>
        <v>1117</v>
      </c>
      <c r="H46" s="15">
        <f>IFERROR(ROUNDUP(SUM(G46/$B$12),0),0)</f>
        <v>23</v>
      </c>
      <c r="I46" s="15">
        <f>IFERROR(ROUNDUP(SUM(H46/$B$10),0),0)</f>
        <v>6</v>
      </c>
      <c r="J46" s="15">
        <f>IFERROR(ROUNDUP(SUM(I46*$B$8),0),0)</f>
        <v>24</v>
      </c>
      <c r="K46" s="14"/>
    </row>
    <row r="47" spans="2:12" s="4" customFormat="1" x14ac:dyDescent="0.45">
      <c r="B47" s="23">
        <v>4016362101</v>
      </c>
      <c r="C47" s="22">
        <v>849</v>
      </c>
      <c r="D47" s="21">
        <v>933</v>
      </c>
      <c r="E47" s="21">
        <v>1242</v>
      </c>
      <c r="F47" s="20">
        <v>375</v>
      </c>
      <c r="G47" s="16">
        <f>IFERROR(ROUNDUP(AVERAGEIF(C47:F47,"&gt;0"),0),0)</f>
        <v>850</v>
      </c>
      <c r="H47" s="15">
        <f>IFERROR(ROUNDUP(SUM(G47/$B$12),0),0)</f>
        <v>17</v>
      </c>
      <c r="I47" s="15">
        <f>IFERROR(ROUNDUP(SUM(H47/$B$10),0),0)</f>
        <v>5</v>
      </c>
      <c r="J47" s="15">
        <f>IFERROR(ROUNDUP(SUM(I47*$B$8),0),0)</f>
        <v>20</v>
      </c>
      <c r="K47" s="14"/>
    </row>
    <row r="48" spans="2:12" s="4" customFormat="1" x14ac:dyDescent="0.45">
      <c r="B48" s="23">
        <v>4016362102</v>
      </c>
      <c r="C48" s="22">
        <v>990</v>
      </c>
      <c r="D48" s="21">
        <v>995</v>
      </c>
      <c r="E48" s="21">
        <v>1121</v>
      </c>
      <c r="F48" s="20">
        <v>278</v>
      </c>
      <c r="G48" s="16">
        <f>IFERROR(ROUNDUP(AVERAGEIF(C48:F48,"&gt;0"),0),0)</f>
        <v>846</v>
      </c>
      <c r="H48" s="15">
        <f>IFERROR(ROUNDUP(SUM(G48/$B$12),0),0)</f>
        <v>17</v>
      </c>
      <c r="I48" s="15">
        <f>IFERROR(ROUNDUP(SUM(H48/$B$10),0),0)</f>
        <v>5</v>
      </c>
      <c r="J48" s="15">
        <f>IFERROR(ROUNDUP(SUM(I48*$B$8),0),0)</f>
        <v>20</v>
      </c>
      <c r="K48" s="14"/>
    </row>
    <row r="49" spans="2:11" s="4" customFormat="1" x14ac:dyDescent="0.45">
      <c r="B49" s="23">
        <v>4016362103</v>
      </c>
      <c r="C49" s="22">
        <v>1114</v>
      </c>
      <c r="D49" s="21">
        <v>1712</v>
      </c>
      <c r="E49" s="21">
        <v>1120</v>
      </c>
      <c r="F49" s="20">
        <v>496</v>
      </c>
      <c r="G49" s="16">
        <f>IFERROR(ROUNDUP(AVERAGEIF(C49:F49,"&gt;0"),0),0)</f>
        <v>1111</v>
      </c>
      <c r="H49" s="15">
        <f>IFERROR(ROUNDUP(SUM(G49/$B$12),0),0)</f>
        <v>23</v>
      </c>
      <c r="I49" s="15">
        <f>IFERROR(ROUNDUP(SUM(H49/$B$10),0),0)</f>
        <v>6</v>
      </c>
      <c r="J49" s="15">
        <f>IFERROR(ROUNDUP(SUM(I49*$B$8),0),0)</f>
        <v>24</v>
      </c>
      <c r="K49" s="14"/>
    </row>
    <row r="50" spans="2:11" s="4" customFormat="1" x14ac:dyDescent="0.45">
      <c r="B50" s="23">
        <v>4016362104</v>
      </c>
      <c r="C50" s="22">
        <v>848</v>
      </c>
      <c r="D50" s="21">
        <v>858</v>
      </c>
      <c r="E50" s="21">
        <v>982</v>
      </c>
      <c r="F50" s="20">
        <v>959</v>
      </c>
      <c r="G50" s="16">
        <f>IFERROR(ROUNDUP(AVERAGEIF(C50:F50,"&gt;0"),0),0)</f>
        <v>912</v>
      </c>
      <c r="H50" s="15">
        <f>IFERROR(ROUNDUP(SUM(G50/$B$12),0),0)</f>
        <v>19</v>
      </c>
      <c r="I50" s="15">
        <f>IFERROR(ROUNDUP(SUM(H50/$B$10),0),0)</f>
        <v>5</v>
      </c>
      <c r="J50" s="15">
        <f>IFERROR(ROUNDUP(SUM(I50*$B$8),0),0)</f>
        <v>20</v>
      </c>
      <c r="K50" s="14"/>
    </row>
    <row r="51" spans="2:11" s="4" customFormat="1" x14ac:dyDescent="0.45">
      <c r="B51" s="23">
        <v>4016362144</v>
      </c>
      <c r="C51" s="22">
        <v>1506</v>
      </c>
      <c r="D51" s="21">
        <v>1650</v>
      </c>
      <c r="E51" s="21">
        <v>1044</v>
      </c>
      <c r="F51" s="20">
        <v>825</v>
      </c>
      <c r="G51" s="16">
        <f>IFERROR(ROUNDUP(AVERAGEIF(C51:F51,"&gt;0"),0),0)</f>
        <v>1257</v>
      </c>
      <c r="H51" s="15">
        <f>IFERROR(ROUNDUP(SUM(G51/$B$12),0),0)</f>
        <v>26</v>
      </c>
      <c r="I51" s="15">
        <f>IFERROR(ROUNDUP(SUM(H51/$B$10),0),0)</f>
        <v>7</v>
      </c>
      <c r="J51" s="15">
        <f>IFERROR(ROUNDUP(SUM(I51*$B$8),0),0)</f>
        <v>28</v>
      </c>
      <c r="K51" s="14"/>
    </row>
    <row r="52" spans="2:11" s="4" customFormat="1" x14ac:dyDescent="0.45">
      <c r="B52" s="23">
        <v>4016362308</v>
      </c>
      <c r="C52" s="22">
        <v>797</v>
      </c>
      <c r="D52" s="21">
        <v>834</v>
      </c>
      <c r="E52" s="21">
        <v>923</v>
      </c>
      <c r="F52" s="20">
        <v>793</v>
      </c>
      <c r="G52" s="16">
        <f>IFERROR(ROUNDUP(AVERAGEIF(C52:F52,"&gt;0"),0),0)</f>
        <v>837</v>
      </c>
      <c r="H52" s="15">
        <f>IFERROR(ROUNDUP(SUM(G52/$B$12),0),0)</f>
        <v>17</v>
      </c>
      <c r="I52" s="15">
        <f>IFERROR(ROUNDUP(SUM(H52/$B$10),0),0)</f>
        <v>5</v>
      </c>
      <c r="J52" s="15">
        <f>IFERROR(ROUNDUP(SUM(I52*$B$8),0),0)</f>
        <v>20</v>
      </c>
      <c r="K52" s="14"/>
    </row>
    <row r="53" spans="2:11" s="4" customFormat="1" x14ac:dyDescent="0.45">
      <c r="B53" s="23">
        <v>4016362310</v>
      </c>
      <c r="C53" s="22">
        <v>1694</v>
      </c>
      <c r="D53" s="21">
        <v>851</v>
      </c>
      <c r="E53" s="21">
        <v>1536</v>
      </c>
      <c r="F53" s="20">
        <v>907</v>
      </c>
      <c r="G53" s="16">
        <f>IFERROR(ROUNDUP(AVERAGEIF(C53:F53,"&gt;0"),0),0)</f>
        <v>1247</v>
      </c>
      <c r="H53" s="15">
        <f>IFERROR(ROUNDUP(SUM(G53/$B$12),0),0)</f>
        <v>25</v>
      </c>
      <c r="I53" s="15">
        <f>IFERROR(ROUNDUP(SUM(H53/$B$10),0),0)</f>
        <v>7</v>
      </c>
      <c r="J53" s="15">
        <f>IFERROR(ROUNDUP(SUM(I53*$B$8),0),0)</f>
        <v>28</v>
      </c>
      <c r="K53" s="14"/>
    </row>
    <row r="54" spans="2:11" s="4" customFormat="1" x14ac:dyDescent="0.45">
      <c r="B54" s="23">
        <v>4016362311</v>
      </c>
      <c r="C54" s="22">
        <v>1473</v>
      </c>
      <c r="D54" s="21">
        <v>1827</v>
      </c>
      <c r="E54" s="21">
        <v>889</v>
      </c>
      <c r="F54" s="20">
        <v>1006</v>
      </c>
      <c r="G54" s="16">
        <f>IFERROR(ROUNDUP(AVERAGEIF(C54:F54,"&gt;0"),0),0)</f>
        <v>1299</v>
      </c>
      <c r="H54" s="15">
        <f>IFERROR(ROUNDUP(SUM(G54/$B$12),0),0)</f>
        <v>26</v>
      </c>
      <c r="I54" s="15">
        <f>IFERROR(ROUNDUP(SUM(H54/$B$10),0),0)</f>
        <v>7</v>
      </c>
      <c r="J54" s="15">
        <f>IFERROR(ROUNDUP(SUM(I54*$B$8),0),0)</f>
        <v>28</v>
      </c>
      <c r="K54" s="14"/>
    </row>
    <row r="55" spans="2:11" s="4" customFormat="1" x14ac:dyDescent="0.45">
      <c r="B55" s="23">
        <v>4016362312</v>
      </c>
      <c r="C55" s="22">
        <v>540</v>
      </c>
      <c r="D55" s="21">
        <v>569</v>
      </c>
      <c r="E55" s="21">
        <v>965</v>
      </c>
      <c r="F55" s="20">
        <v>522</v>
      </c>
      <c r="G55" s="16">
        <f>IFERROR(ROUNDUP(AVERAGEIF(C55:F55,"&gt;0"),0),0)</f>
        <v>649</v>
      </c>
      <c r="H55" s="15">
        <f>IFERROR(ROUNDUP(SUM(G55/$B$12),0),0)</f>
        <v>13</v>
      </c>
      <c r="I55" s="15">
        <f>IFERROR(ROUNDUP(SUM(H55/$B$10),0),0)</f>
        <v>4</v>
      </c>
      <c r="J55" s="15">
        <f>IFERROR(ROUNDUP(SUM(I55*$B$8),0),0)</f>
        <v>16</v>
      </c>
      <c r="K55" s="14"/>
    </row>
    <row r="56" spans="2:11" s="4" customFormat="1" x14ac:dyDescent="0.45">
      <c r="B56" s="23">
        <v>4016362314</v>
      </c>
      <c r="C56" s="22">
        <v>335</v>
      </c>
      <c r="D56" s="21">
        <v>445</v>
      </c>
      <c r="E56" s="21">
        <v>1149</v>
      </c>
      <c r="F56" s="20">
        <v>1529</v>
      </c>
      <c r="G56" s="16">
        <f>IFERROR(ROUNDUP(AVERAGEIF(C56:F56,"&gt;0"),0),0)</f>
        <v>865</v>
      </c>
      <c r="H56" s="15">
        <f>IFERROR(ROUNDUP(SUM(G56/$B$12),0),0)</f>
        <v>18</v>
      </c>
      <c r="I56" s="15">
        <f>IFERROR(ROUNDUP(SUM(H56/$B$10),0),0)</f>
        <v>5</v>
      </c>
      <c r="J56" s="15">
        <f>IFERROR(ROUNDUP(SUM(I56*$B$8),0),0)</f>
        <v>20</v>
      </c>
      <c r="K56" s="14"/>
    </row>
    <row r="57" spans="2:11" s="4" customFormat="1" x14ac:dyDescent="0.45">
      <c r="B57" s="23">
        <v>4016362320</v>
      </c>
      <c r="C57" s="22">
        <v>1468</v>
      </c>
      <c r="D57" s="21">
        <v>1549</v>
      </c>
      <c r="E57" s="21">
        <v>622</v>
      </c>
      <c r="F57" s="20">
        <v>998</v>
      </c>
      <c r="G57" s="16">
        <f>IFERROR(ROUNDUP(AVERAGEIF(C57:F57,"&gt;0"),0),0)</f>
        <v>1160</v>
      </c>
      <c r="H57" s="15">
        <f>IFERROR(ROUNDUP(SUM(G57/$B$12),0),0)</f>
        <v>24</v>
      </c>
      <c r="I57" s="15">
        <f>IFERROR(ROUNDUP(SUM(H57/$B$10),0),0)</f>
        <v>6</v>
      </c>
      <c r="J57" s="15">
        <f>IFERROR(ROUNDUP(SUM(I57*$B$8),0),0)</f>
        <v>24</v>
      </c>
      <c r="K57" s="14"/>
    </row>
    <row r="58" spans="2:11" s="4" customFormat="1" x14ac:dyDescent="0.45">
      <c r="B58" s="23">
        <v>4016362327</v>
      </c>
      <c r="C58" s="22">
        <v>1127</v>
      </c>
      <c r="D58" s="21">
        <v>1182</v>
      </c>
      <c r="E58" s="21">
        <v>507</v>
      </c>
      <c r="F58" s="20">
        <v>1854</v>
      </c>
      <c r="G58" s="16">
        <f>IFERROR(ROUNDUP(AVERAGEIF(C58:F58,"&gt;0"),0),0)</f>
        <v>1168</v>
      </c>
      <c r="H58" s="15">
        <f>IFERROR(ROUNDUP(SUM(G58/$B$12),0),0)</f>
        <v>24</v>
      </c>
      <c r="I58" s="15">
        <f>IFERROR(ROUNDUP(SUM(H58/$B$10),0),0)</f>
        <v>6</v>
      </c>
      <c r="J58" s="15">
        <f>IFERROR(ROUNDUP(SUM(I58*$B$8),0),0)</f>
        <v>24</v>
      </c>
      <c r="K58" s="14"/>
    </row>
    <row r="59" spans="2:11" s="4" customFormat="1" x14ac:dyDescent="0.45">
      <c r="B59" s="23">
        <v>4016362342</v>
      </c>
      <c r="C59" s="22">
        <v>1099</v>
      </c>
      <c r="D59" s="21">
        <v>1107</v>
      </c>
      <c r="E59" s="21">
        <v>452</v>
      </c>
      <c r="F59" s="20">
        <v>889</v>
      </c>
      <c r="G59" s="16">
        <f>IFERROR(ROUNDUP(AVERAGEIF(C59:F59,"&gt;0"),0),0)</f>
        <v>887</v>
      </c>
      <c r="H59" s="15">
        <f>IFERROR(ROUNDUP(SUM(G59/$B$12),0),0)</f>
        <v>18</v>
      </c>
      <c r="I59" s="15">
        <f>IFERROR(ROUNDUP(SUM(H59/$B$10),0),0)</f>
        <v>5</v>
      </c>
      <c r="J59" s="15">
        <f>IFERROR(ROUNDUP(SUM(I59*$B$8),0),0)</f>
        <v>20</v>
      </c>
      <c r="K59" s="14"/>
    </row>
    <row r="60" spans="2:11" s="4" customFormat="1" x14ac:dyDescent="0.45">
      <c r="B60" s="23">
        <v>4016362345</v>
      </c>
      <c r="C60" s="22">
        <v>1310</v>
      </c>
      <c r="D60" s="21">
        <v>1341</v>
      </c>
      <c r="E60" s="21">
        <v>1339</v>
      </c>
      <c r="F60" s="20">
        <v>1028</v>
      </c>
      <c r="G60" s="16">
        <f>IFERROR(ROUNDUP(AVERAGEIF(C60:F60,"&gt;0"),0),0)</f>
        <v>1255</v>
      </c>
      <c r="H60" s="15">
        <f>IFERROR(ROUNDUP(SUM(G60/$B$12),0),0)</f>
        <v>26</v>
      </c>
      <c r="I60" s="15">
        <f>IFERROR(ROUNDUP(SUM(H60/$B$10),0),0)</f>
        <v>7</v>
      </c>
      <c r="J60" s="15">
        <f>IFERROR(ROUNDUP(SUM(I60*$B$8),0),0)</f>
        <v>28</v>
      </c>
      <c r="K60" s="14"/>
    </row>
    <row r="61" spans="2:11" s="4" customFormat="1" x14ac:dyDescent="0.45">
      <c r="B61" s="23">
        <v>4134862120</v>
      </c>
      <c r="C61" s="22">
        <v>1017</v>
      </c>
      <c r="D61" s="21">
        <v>1113</v>
      </c>
      <c r="E61" s="21">
        <v>1233</v>
      </c>
      <c r="F61" s="20">
        <v>533</v>
      </c>
      <c r="G61" s="16">
        <f>IFERROR(ROUNDUP(AVERAGEIF(C61:F61,"&gt;0"),0),0)</f>
        <v>974</v>
      </c>
      <c r="H61" s="15">
        <f>IFERROR(ROUNDUP(SUM(G61/$B$12),0),0)</f>
        <v>20</v>
      </c>
      <c r="I61" s="15">
        <f>IFERROR(ROUNDUP(SUM(H61/$B$10),0),0)</f>
        <v>5</v>
      </c>
      <c r="J61" s="15">
        <f>IFERROR(ROUNDUP(SUM(I61*$B$8),0),0)</f>
        <v>20</v>
      </c>
      <c r="K61" s="14"/>
    </row>
    <row r="62" spans="2:11" s="4" customFormat="1" x14ac:dyDescent="0.45">
      <c r="B62" s="23">
        <v>4134862124</v>
      </c>
      <c r="C62" s="22">
        <v>880</v>
      </c>
      <c r="D62" s="21">
        <v>1006</v>
      </c>
      <c r="E62" s="21">
        <v>1587</v>
      </c>
      <c r="F62" s="20">
        <v>1015</v>
      </c>
      <c r="G62" s="16">
        <f>IFERROR(ROUNDUP(AVERAGEIF(C62:F62,"&gt;0"),0),0)</f>
        <v>1122</v>
      </c>
      <c r="H62" s="15">
        <f>IFERROR(ROUNDUP(SUM(G62/$B$12),0),0)</f>
        <v>23</v>
      </c>
      <c r="I62" s="15">
        <f>IFERROR(ROUNDUP(SUM(H62/$B$10),0),0)</f>
        <v>6</v>
      </c>
      <c r="J62" s="15">
        <f>IFERROR(ROUNDUP(SUM(I62*$B$8),0),0)</f>
        <v>24</v>
      </c>
      <c r="K62" s="14"/>
    </row>
    <row r="63" spans="2:11" s="4" customFormat="1" x14ac:dyDescent="0.45">
      <c r="B63" s="23">
        <v>4134862125</v>
      </c>
      <c r="C63" s="22">
        <v>720</v>
      </c>
      <c r="D63" s="21">
        <v>754</v>
      </c>
      <c r="E63" s="21">
        <v>1578</v>
      </c>
      <c r="F63" s="20">
        <v>1023</v>
      </c>
      <c r="G63" s="16">
        <f>IFERROR(ROUNDUP(AVERAGEIF(C63:F63,"&gt;0"),0),0)</f>
        <v>1019</v>
      </c>
      <c r="H63" s="15">
        <f>IFERROR(ROUNDUP(SUM(G63/$B$12),0),0)</f>
        <v>21</v>
      </c>
      <c r="I63" s="15">
        <f>IFERROR(ROUNDUP(SUM(H63/$B$10),0),0)</f>
        <v>6</v>
      </c>
      <c r="J63" s="15">
        <f>IFERROR(ROUNDUP(SUM(I63*$B$8),0),0)</f>
        <v>24</v>
      </c>
      <c r="K63" s="14"/>
    </row>
    <row r="64" spans="2:11" s="4" customFormat="1" x14ac:dyDescent="0.45">
      <c r="B64" s="23">
        <v>4134862135</v>
      </c>
      <c r="C64" s="22">
        <v>1206</v>
      </c>
      <c r="D64" s="21">
        <v>1282</v>
      </c>
      <c r="E64" s="21">
        <v>1270</v>
      </c>
      <c r="F64" s="20">
        <v>1071</v>
      </c>
      <c r="G64" s="16">
        <f>IFERROR(ROUNDUP(AVERAGEIF(C64:F64,"&gt;0"),0),0)</f>
        <v>1208</v>
      </c>
      <c r="H64" s="15">
        <f>IFERROR(ROUNDUP(SUM(G64/$B$12),0),0)</f>
        <v>25</v>
      </c>
      <c r="I64" s="15">
        <f>IFERROR(ROUNDUP(SUM(H64/$B$10),0),0)</f>
        <v>7</v>
      </c>
      <c r="J64" s="15">
        <f>IFERROR(ROUNDUP(SUM(I64*$B$8),0),0)</f>
        <v>28</v>
      </c>
      <c r="K64" s="14"/>
    </row>
    <row r="65" spans="2:11" s="4" customFormat="1" x14ac:dyDescent="0.45">
      <c r="B65" s="23">
        <v>4134862136</v>
      </c>
      <c r="C65" s="22">
        <v>328</v>
      </c>
      <c r="D65" s="21">
        <v>124</v>
      </c>
      <c r="E65" s="21">
        <v>949</v>
      </c>
      <c r="F65" s="20">
        <v>1166</v>
      </c>
      <c r="G65" s="16">
        <f>IFERROR(ROUNDUP(AVERAGEIF(C65:F65,"&gt;0"),0),0)</f>
        <v>642</v>
      </c>
      <c r="H65" s="15">
        <f>IFERROR(ROUNDUP(SUM(G65/$B$12),0),0)</f>
        <v>13</v>
      </c>
      <c r="I65" s="15">
        <f>IFERROR(ROUNDUP(SUM(H65/$B$10),0),0)</f>
        <v>4</v>
      </c>
      <c r="J65" s="15">
        <f>IFERROR(ROUNDUP(SUM(I65*$B$8),0),0)</f>
        <v>16</v>
      </c>
      <c r="K65" s="14"/>
    </row>
    <row r="66" spans="2:11" s="4" customFormat="1" x14ac:dyDescent="0.45">
      <c r="B66" s="23">
        <v>4134862146</v>
      </c>
      <c r="C66" s="22">
        <v>1383</v>
      </c>
      <c r="D66" s="21">
        <v>1684</v>
      </c>
      <c r="E66" s="21">
        <v>1487</v>
      </c>
      <c r="F66" s="20">
        <v>411</v>
      </c>
      <c r="G66" s="16">
        <f>IFERROR(ROUNDUP(AVERAGEIF(C66:F66,"&gt;0"),0),0)</f>
        <v>1242</v>
      </c>
      <c r="H66" s="15">
        <f>IFERROR(ROUNDUP(SUM(G66/$B$12),0),0)</f>
        <v>25</v>
      </c>
      <c r="I66" s="15">
        <f>IFERROR(ROUNDUP(SUM(H66/$B$10),0),0)</f>
        <v>7</v>
      </c>
      <c r="J66" s="15">
        <f>IFERROR(ROUNDUP(SUM(I66*$B$8),0),0)</f>
        <v>28</v>
      </c>
      <c r="K66" s="14"/>
    </row>
    <row r="67" spans="2:11" s="4" customFormat="1" x14ac:dyDescent="0.45">
      <c r="B67" s="23">
        <v>4134862150</v>
      </c>
      <c r="C67" s="22">
        <v>815</v>
      </c>
      <c r="D67" s="21">
        <v>687</v>
      </c>
      <c r="E67" s="21">
        <v>125</v>
      </c>
      <c r="F67" s="20">
        <v>730</v>
      </c>
      <c r="G67" s="16">
        <f>IFERROR(ROUNDUP(AVERAGEIF(C67:F67,"&gt;0"),0),0)</f>
        <v>590</v>
      </c>
      <c r="H67" s="15">
        <f>IFERROR(ROUNDUP(SUM(G67/$B$12),0),0)</f>
        <v>12</v>
      </c>
      <c r="I67" s="15">
        <f>IFERROR(ROUNDUP(SUM(H67/$B$10),0),0)</f>
        <v>3</v>
      </c>
      <c r="J67" s="15">
        <f>IFERROR(ROUNDUP(SUM(I67*$B$8),0),0)</f>
        <v>12</v>
      </c>
      <c r="K67" s="14"/>
    </row>
    <row r="68" spans="2:11" s="4" customFormat="1" x14ac:dyDescent="0.45">
      <c r="B68" s="23">
        <v>4134862151</v>
      </c>
      <c r="C68" s="22">
        <v>844</v>
      </c>
      <c r="D68" s="21">
        <v>877</v>
      </c>
      <c r="E68" s="21">
        <v>1259</v>
      </c>
      <c r="F68" s="20">
        <v>892</v>
      </c>
      <c r="G68" s="16">
        <f>IFERROR(ROUNDUP(AVERAGEIF(C68:F68,"&gt;0"),0),0)</f>
        <v>968</v>
      </c>
      <c r="H68" s="15">
        <f>IFERROR(ROUNDUP(SUM(G68/$B$12),0),0)</f>
        <v>20</v>
      </c>
      <c r="I68" s="15">
        <f>IFERROR(ROUNDUP(SUM(H68/$B$10),0),0)</f>
        <v>5</v>
      </c>
      <c r="J68" s="15">
        <f>IFERROR(ROUNDUP(SUM(I68*$B$8),0),0)</f>
        <v>20</v>
      </c>
      <c r="K68" s="14"/>
    </row>
    <row r="69" spans="2:11" s="4" customFormat="1" x14ac:dyDescent="0.45">
      <c r="B69" s="23">
        <v>4134862212</v>
      </c>
      <c r="C69" s="22">
        <v>367</v>
      </c>
      <c r="D69" s="21">
        <v>904</v>
      </c>
      <c r="E69" s="21">
        <v>789</v>
      </c>
      <c r="F69" s="20">
        <v>1272</v>
      </c>
      <c r="G69" s="16">
        <f>IFERROR(ROUNDUP(AVERAGEIF(C69:F69,"&gt;0"),0),0)</f>
        <v>833</v>
      </c>
      <c r="H69" s="15">
        <f>IFERROR(ROUNDUP(SUM(G69/$B$12),0),0)</f>
        <v>17</v>
      </c>
      <c r="I69" s="15">
        <f>IFERROR(ROUNDUP(SUM(H69/$B$10),0),0)</f>
        <v>5</v>
      </c>
      <c r="J69" s="15">
        <f>IFERROR(ROUNDUP(SUM(I69*$B$8),0),0)</f>
        <v>20</v>
      </c>
      <c r="K69" s="14"/>
    </row>
    <row r="70" spans="2:11" s="4" customFormat="1" x14ac:dyDescent="0.45">
      <c r="B70" s="23">
        <v>4134862213</v>
      </c>
      <c r="C70" s="22">
        <v>793</v>
      </c>
      <c r="D70" s="21">
        <v>972</v>
      </c>
      <c r="E70" s="21">
        <v>919</v>
      </c>
      <c r="F70" s="20">
        <v>1916</v>
      </c>
      <c r="G70" s="16">
        <f>IFERROR(ROUNDUP(AVERAGEIF(C70:F70,"&gt;0"),0),0)</f>
        <v>1150</v>
      </c>
      <c r="H70" s="15">
        <f>IFERROR(ROUNDUP(SUM(G70/$B$12),0),0)</f>
        <v>23</v>
      </c>
      <c r="I70" s="15">
        <f>IFERROR(ROUNDUP(SUM(H70/$B$10),0),0)</f>
        <v>6</v>
      </c>
      <c r="J70" s="15">
        <f>IFERROR(ROUNDUP(SUM(I70*$B$8),0),0)</f>
        <v>24</v>
      </c>
      <c r="K70" s="14"/>
    </row>
    <row r="71" spans="2:11" s="4" customFormat="1" x14ac:dyDescent="0.45">
      <c r="B71" s="23">
        <v>4134862214</v>
      </c>
      <c r="C71" s="22">
        <v>955</v>
      </c>
      <c r="D71" s="21">
        <v>1302</v>
      </c>
      <c r="E71" s="21">
        <v>1016</v>
      </c>
      <c r="F71" s="20">
        <v>1295</v>
      </c>
      <c r="G71" s="16">
        <f>IFERROR(ROUNDUP(AVERAGEIF(C71:F71,"&gt;0"),0),0)</f>
        <v>1142</v>
      </c>
      <c r="H71" s="15">
        <f>IFERROR(ROUNDUP(SUM(G71/$B$12),0),0)</f>
        <v>23</v>
      </c>
      <c r="I71" s="15">
        <f>IFERROR(ROUNDUP(SUM(H71/$B$10),0),0)</f>
        <v>6</v>
      </c>
      <c r="J71" s="15">
        <f>IFERROR(ROUNDUP(SUM(I71*$B$8),0),0)</f>
        <v>24</v>
      </c>
      <c r="K71" s="14"/>
    </row>
    <row r="72" spans="2:11" s="4" customFormat="1" x14ac:dyDescent="0.45">
      <c r="B72" s="23">
        <v>4134862215</v>
      </c>
      <c r="C72" s="22">
        <v>1424</v>
      </c>
      <c r="D72" s="21">
        <v>1267</v>
      </c>
      <c r="E72" s="21">
        <v>1111</v>
      </c>
      <c r="F72" s="20">
        <v>1193</v>
      </c>
      <c r="G72" s="16">
        <f>IFERROR(ROUNDUP(AVERAGEIF(C72:F72,"&gt;0"),0),0)</f>
        <v>1249</v>
      </c>
      <c r="H72" s="15">
        <f>IFERROR(ROUNDUP(SUM(G72/$B$12),0),0)</f>
        <v>25</v>
      </c>
      <c r="I72" s="15">
        <f>IFERROR(ROUNDUP(SUM(H72/$B$10),0),0)</f>
        <v>7</v>
      </c>
      <c r="J72" s="15">
        <f>IFERROR(ROUNDUP(SUM(I72*$B$8),0),0)</f>
        <v>28</v>
      </c>
      <c r="K72" s="14"/>
    </row>
    <row r="73" spans="2:11" s="4" customFormat="1" x14ac:dyDescent="0.45">
      <c r="B73" s="23">
        <v>4134862217</v>
      </c>
      <c r="C73" s="22">
        <v>1750</v>
      </c>
      <c r="D73" s="21">
        <v>696</v>
      </c>
      <c r="E73" s="21">
        <v>993</v>
      </c>
      <c r="F73" s="20">
        <v>1487</v>
      </c>
      <c r="G73" s="16">
        <f>IFERROR(ROUNDUP(AVERAGEIF(C73:F73,"&gt;0"),0),0)</f>
        <v>1232</v>
      </c>
      <c r="H73" s="15">
        <f>IFERROR(ROUNDUP(SUM(G73/$B$12),0),0)</f>
        <v>25</v>
      </c>
      <c r="I73" s="15">
        <f>IFERROR(ROUNDUP(SUM(H73/$B$10),0),0)</f>
        <v>7</v>
      </c>
      <c r="J73" s="15">
        <f>IFERROR(ROUNDUP(SUM(I73*$B$8),0),0)</f>
        <v>28</v>
      </c>
      <c r="K73" s="14"/>
    </row>
    <row r="74" spans="2:11" s="4" customFormat="1" x14ac:dyDescent="0.45">
      <c r="B74" s="23">
        <v>4134862221</v>
      </c>
      <c r="C74" s="22">
        <v>1001</v>
      </c>
      <c r="D74" s="21">
        <v>13</v>
      </c>
      <c r="E74" s="21">
        <v>1077</v>
      </c>
      <c r="F74" s="20">
        <v>1008</v>
      </c>
      <c r="G74" s="16">
        <f>IFERROR(ROUNDUP(AVERAGEIF(C74:F74,"&gt;0"),0),0)</f>
        <v>775</v>
      </c>
      <c r="H74" s="15">
        <f>IFERROR(ROUNDUP(SUM(G74/$B$12),0),0)</f>
        <v>16</v>
      </c>
      <c r="I74" s="15">
        <f>IFERROR(ROUNDUP(SUM(H74/$B$10),0),0)</f>
        <v>4</v>
      </c>
      <c r="J74" s="15">
        <f>IFERROR(ROUNDUP(SUM(I74*$B$8),0),0)</f>
        <v>16</v>
      </c>
      <c r="K74" s="14"/>
    </row>
    <row r="75" spans="2:11" s="4" customFormat="1" x14ac:dyDescent="0.45">
      <c r="B75" s="23">
        <v>4134862222</v>
      </c>
      <c r="C75" s="22">
        <v>547</v>
      </c>
      <c r="D75" s="21">
        <v>345</v>
      </c>
      <c r="E75" s="21">
        <v>910</v>
      </c>
      <c r="F75" s="20">
        <v>1385</v>
      </c>
      <c r="G75" s="16">
        <f>IFERROR(ROUNDUP(AVERAGEIF(C75:F75,"&gt;0"),0),0)</f>
        <v>797</v>
      </c>
      <c r="H75" s="15">
        <f>IFERROR(ROUNDUP(SUM(G75/$B$12),0),0)</f>
        <v>16</v>
      </c>
      <c r="I75" s="15">
        <f>IFERROR(ROUNDUP(SUM(H75/$B$10),0),0)</f>
        <v>4</v>
      </c>
      <c r="J75" s="15">
        <f>IFERROR(ROUNDUP(SUM(I75*$B$8),0),0)</f>
        <v>16</v>
      </c>
      <c r="K75" s="14"/>
    </row>
    <row r="76" spans="2:11" s="4" customFormat="1" x14ac:dyDescent="0.45">
      <c r="B76" s="23">
        <v>4134862223</v>
      </c>
      <c r="C76" s="22">
        <v>1464</v>
      </c>
      <c r="D76" s="21">
        <v>1767</v>
      </c>
      <c r="E76" s="21">
        <v>1640</v>
      </c>
      <c r="F76" s="20">
        <v>1217</v>
      </c>
      <c r="G76" s="16">
        <f>IFERROR(ROUNDUP(AVERAGEIF(C76:F76,"&gt;0"),0),0)</f>
        <v>1522</v>
      </c>
      <c r="H76" s="15">
        <f>IFERROR(ROUNDUP(SUM(G76/$B$12),0),0)</f>
        <v>31</v>
      </c>
      <c r="I76" s="15">
        <f>IFERROR(ROUNDUP(SUM(H76/$B$10),0),0)</f>
        <v>8</v>
      </c>
      <c r="J76" s="15">
        <f>IFERROR(ROUNDUP(SUM(I76*$B$8),0),0)</f>
        <v>32</v>
      </c>
      <c r="K76" s="14"/>
    </row>
    <row r="77" spans="2:11" s="4" customFormat="1" x14ac:dyDescent="0.45">
      <c r="B77" s="23">
        <v>4134862224</v>
      </c>
      <c r="C77" s="22">
        <v>1015</v>
      </c>
      <c r="D77" s="21">
        <v>1343</v>
      </c>
      <c r="E77" s="21">
        <v>1312</v>
      </c>
      <c r="F77" s="20">
        <v>739</v>
      </c>
      <c r="G77" s="16">
        <f>IFERROR(ROUNDUP(AVERAGEIF(C77:F77,"&gt;0"),0),0)</f>
        <v>1103</v>
      </c>
      <c r="H77" s="15">
        <f>IFERROR(ROUNDUP(SUM(G77/$B$12),0),0)</f>
        <v>23</v>
      </c>
      <c r="I77" s="15">
        <f>IFERROR(ROUNDUP(SUM(H77/$B$10),0),0)</f>
        <v>6</v>
      </c>
      <c r="J77" s="15">
        <f>IFERROR(ROUNDUP(SUM(I77*$B$8),0),0)</f>
        <v>24</v>
      </c>
      <c r="K77" s="14"/>
    </row>
    <row r="78" spans="2:11" s="4" customFormat="1" x14ac:dyDescent="0.45">
      <c r="B78" s="23">
        <v>4134862225</v>
      </c>
      <c r="C78" s="22">
        <v>1167</v>
      </c>
      <c r="D78" s="21">
        <v>323</v>
      </c>
      <c r="E78" s="21">
        <v>1270</v>
      </c>
      <c r="F78" s="20">
        <v>1202</v>
      </c>
      <c r="G78" s="16">
        <f>IFERROR(ROUNDUP(AVERAGEIF(C78:F78,"&gt;0"),0),0)</f>
        <v>991</v>
      </c>
      <c r="H78" s="15">
        <f>IFERROR(ROUNDUP(SUM(G78/$B$12),0),0)</f>
        <v>20</v>
      </c>
      <c r="I78" s="15">
        <f>IFERROR(ROUNDUP(SUM(H78/$B$10),0),0)</f>
        <v>5</v>
      </c>
      <c r="J78" s="15">
        <f>IFERROR(ROUNDUP(SUM(I78*$B$8),0),0)</f>
        <v>20</v>
      </c>
      <c r="K78" s="14"/>
    </row>
    <row r="79" spans="2:11" s="4" customFormat="1" x14ac:dyDescent="0.45">
      <c r="B79" s="23">
        <v>4134862226</v>
      </c>
      <c r="C79" s="22">
        <v>1261</v>
      </c>
      <c r="D79" s="21">
        <v>1518</v>
      </c>
      <c r="E79" s="21">
        <v>749</v>
      </c>
      <c r="F79" s="20">
        <v>531</v>
      </c>
      <c r="G79" s="16">
        <f>IFERROR(ROUNDUP(AVERAGEIF(C79:F79,"&gt;0"),0),0)</f>
        <v>1015</v>
      </c>
      <c r="H79" s="15">
        <f>IFERROR(ROUNDUP(SUM(G79/$B$12),0),0)</f>
        <v>21</v>
      </c>
      <c r="I79" s="15">
        <f>IFERROR(ROUNDUP(SUM(H79/$B$10),0),0)</f>
        <v>6</v>
      </c>
      <c r="J79" s="15">
        <f>IFERROR(ROUNDUP(SUM(I79*$B$8),0),0)</f>
        <v>24</v>
      </c>
      <c r="K79" s="14"/>
    </row>
    <row r="80" spans="2:11" s="4" customFormat="1" x14ac:dyDescent="0.45">
      <c r="B80" s="23">
        <v>4134862228</v>
      </c>
      <c r="C80" s="22">
        <v>1404</v>
      </c>
      <c r="D80" s="21">
        <v>1202</v>
      </c>
      <c r="E80" s="21">
        <v>783</v>
      </c>
      <c r="F80" s="20">
        <v>1445</v>
      </c>
      <c r="G80" s="16">
        <f>IFERROR(ROUNDUP(AVERAGEIF(C80:F80,"&gt;0"),0),0)</f>
        <v>1209</v>
      </c>
      <c r="H80" s="15">
        <f>IFERROR(ROUNDUP(SUM(G80/$B$12),0),0)</f>
        <v>25</v>
      </c>
      <c r="I80" s="15">
        <f>IFERROR(ROUNDUP(SUM(H80/$B$10),0),0)</f>
        <v>7</v>
      </c>
      <c r="J80" s="15">
        <f>IFERROR(ROUNDUP(SUM(I80*$B$8),0),0)</f>
        <v>28</v>
      </c>
      <c r="K80" s="14"/>
    </row>
    <row r="81" spans="2:11" s="4" customFormat="1" x14ac:dyDescent="0.45">
      <c r="B81" s="23">
        <v>4134862235</v>
      </c>
      <c r="C81" s="22">
        <v>752</v>
      </c>
      <c r="D81" s="21">
        <v>1213</v>
      </c>
      <c r="E81" s="21">
        <v>16</v>
      </c>
      <c r="F81" s="20">
        <v>883</v>
      </c>
      <c r="G81" s="16">
        <f>IFERROR(ROUNDUP(AVERAGEIF(C81:F81,"&gt;0"),0),0)</f>
        <v>716</v>
      </c>
      <c r="H81" s="15">
        <f>IFERROR(ROUNDUP(SUM(G81/$B$12),0),0)</f>
        <v>15</v>
      </c>
      <c r="I81" s="15">
        <f>IFERROR(ROUNDUP(SUM(H81/$B$10),0),0)</f>
        <v>4</v>
      </c>
      <c r="J81" s="15">
        <f>IFERROR(ROUNDUP(SUM(I81*$B$8),0),0)</f>
        <v>16</v>
      </c>
      <c r="K81" s="14"/>
    </row>
    <row r="82" spans="2:11" s="4" customFormat="1" x14ac:dyDescent="0.45">
      <c r="B82" s="23">
        <v>4134862238</v>
      </c>
      <c r="C82" s="22">
        <v>905</v>
      </c>
      <c r="D82" s="21">
        <v>1646</v>
      </c>
      <c r="E82" s="21">
        <v>386</v>
      </c>
      <c r="F82" s="20">
        <v>1236</v>
      </c>
      <c r="G82" s="16">
        <f>IFERROR(ROUNDUP(AVERAGEIF(C82:F82,"&gt;0"),0),0)</f>
        <v>1044</v>
      </c>
      <c r="H82" s="15">
        <f>IFERROR(ROUNDUP(SUM(G82/$B$12),0),0)</f>
        <v>21</v>
      </c>
      <c r="I82" s="15">
        <f>IFERROR(ROUNDUP(SUM(H82/$B$10),0),0)</f>
        <v>6</v>
      </c>
      <c r="J82" s="15">
        <f>IFERROR(ROUNDUP(SUM(I82*$B$8),0),0)</f>
        <v>24</v>
      </c>
      <c r="K82" s="14"/>
    </row>
    <row r="83" spans="2:11" s="4" customFormat="1" x14ac:dyDescent="0.45">
      <c r="B83" s="23">
        <v>4134862241</v>
      </c>
      <c r="C83" s="22">
        <v>1135</v>
      </c>
      <c r="D83" s="21">
        <v>796</v>
      </c>
      <c r="E83" s="21">
        <v>1259</v>
      </c>
      <c r="F83" s="20">
        <v>740</v>
      </c>
      <c r="G83" s="16">
        <f>IFERROR(ROUNDUP(AVERAGEIF(C83:F83,"&gt;0"),0),0)</f>
        <v>983</v>
      </c>
      <c r="H83" s="15">
        <f>IFERROR(ROUNDUP(SUM(G83/$B$12),0),0)</f>
        <v>20</v>
      </c>
      <c r="I83" s="15">
        <f>IFERROR(ROUNDUP(SUM(H83/$B$10),0),0)</f>
        <v>5</v>
      </c>
      <c r="J83" s="15">
        <f>IFERROR(ROUNDUP(SUM(I83*$B$8),0),0)</f>
        <v>20</v>
      </c>
      <c r="K83" s="14"/>
    </row>
    <row r="84" spans="2:11" s="4" customFormat="1" x14ac:dyDescent="0.45">
      <c r="B84" s="23">
        <v>4134862243</v>
      </c>
      <c r="C84" s="22">
        <v>410</v>
      </c>
      <c r="D84" s="21">
        <v>943</v>
      </c>
      <c r="E84" s="21">
        <v>372</v>
      </c>
      <c r="F84" s="20">
        <v>1262</v>
      </c>
      <c r="G84" s="16">
        <f>IFERROR(ROUNDUP(AVERAGEIF(C84:F84,"&gt;0"),0),0)</f>
        <v>747</v>
      </c>
      <c r="H84" s="15">
        <f>IFERROR(ROUNDUP(SUM(G84/$B$12),0),0)</f>
        <v>15</v>
      </c>
      <c r="I84" s="15">
        <f>IFERROR(ROUNDUP(SUM(H84/$B$10),0),0)</f>
        <v>4</v>
      </c>
      <c r="J84" s="15">
        <f>IFERROR(ROUNDUP(SUM(I84*$B$8),0),0)</f>
        <v>16</v>
      </c>
      <c r="K84" s="14"/>
    </row>
    <row r="85" spans="2:11" s="4" customFormat="1" x14ac:dyDescent="0.45">
      <c r="B85" s="23">
        <v>4134862246</v>
      </c>
      <c r="C85" s="22">
        <v>1222</v>
      </c>
      <c r="D85" s="21">
        <v>1150</v>
      </c>
      <c r="E85" s="21">
        <v>715</v>
      </c>
      <c r="F85" s="20">
        <v>2207</v>
      </c>
      <c r="G85" s="16">
        <f>IFERROR(ROUNDUP(AVERAGEIF(C85:F85,"&gt;0"),0),0)</f>
        <v>1324</v>
      </c>
      <c r="H85" s="15">
        <f>IFERROR(ROUNDUP(SUM(G85/$B$12),0),0)</f>
        <v>27</v>
      </c>
      <c r="I85" s="15">
        <f>IFERROR(ROUNDUP(SUM(H85/$B$10),0),0)</f>
        <v>7</v>
      </c>
      <c r="J85" s="15">
        <f>IFERROR(ROUNDUP(SUM(I85*$B$8),0),0)</f>
        <v>28</v>
      </c>
      <c r="K85" s="14"/>
    </row>
    <row r="86" spans="2:11" s="4" customFormat="1" x14ac:dyDescent="0.45">
      <c r="B86" s="23">
        <v>4134862248</v>
      </c>
      <c r="C86" s="22">
        <v>1069</v>
      </c>
      <c r="D86" s="21">
        <v>1214</v>
      </c>
      <c r="E86" s="21">
        <v>1616</v>
      </c>
      <c r="F86" s="20">
        <v>677</v>
      </c>
      <c r="G86" s="16">
        <f>IFERROR(ROUNDUP(AVERAGEIF(C86:F86,"&gt;0"),0),0)</f>
        <v>1144</v>
      </c>
      <c r="H86" s="15">
        <f>IFERROR(ROUNDUP(SUM(G86/$B$12),0),0)</f>
        <v>23</v>
      </c>
      <c r="I86" s="15">
        <f>IFERROR(ROUNDUP(SUM(H86/$B$10),0),0)</f>
        <v>6</v>
      </c>
      <c r="J86" s="15">
        <f>IFERROR(ROUNDUP(SUM(I86*$B$8),0),0)</f>
        <v>24</v>
      </c>
      <c r="K86" s="14"/>
    </row>
    <row r="87" spans="2:11" s="4" customFormat="1" x14ac:dyDescent="0.45">
      <c r="B87" s="23">
        <v>4134862250</v>
      </c>
      <c r="C87" s="22">
        <v>822</v>
      </c>
      <c r="D87" s="21">
        <v>1274</v>
      </c>
      <c r="E87" s="21">
        <v>1610</v>
      </c>
      <c r="F87" s="20">
        <v>1073</v>
      </c>
      <c r="G87" s="16">
        <f>IFERROR(ROUNDUP(AVERAGEIF(C87:F87,"&gt;0"),0),0)</f>
        <v>1195</v>
      </c>
      <c r="H87" s="15">
        <f>IFERROR(ROUNDUP(SUM(G87/$B$12),0),0)</f>
        <v>24</v>
      </c>
      <c r="I87" s="15">
        <f>IFERROR(ROUNDUP(SUM(H87/$B$10),0),0)</f>
        <v>6</v>
      </c>
      <c r="J87" s="15">
        <f>IFERROR(ROUNDUP(SUM(I87*$B$8),0),0)</f>
        <v>24</v>
      </c>
      <c r="K87" s="14"/>
    </row>
    <row r="88" spans="2:11" s="4" customFormat="1" x14ac:dyDescent="0.45">
      <c r="B88" s="23">
        <v>4134862253</v>
      </c>
      <c r="C88" s="22">
        <v>701</v>
      </c>
      <c r="D88" s="21">
        <v>1058</v>
      </c>
      <c r="E88" s="21">
        <v>808</v>
      </c>
      <c r="F88" s="20">
        <v>965</v>
      </c>
      <c r="G88" s="16">
        <f>IFERROR(ROUNDUP(AVERAGEIF(C88:F88,"&gt;0"),0),0)</f>
        <v>883</v>
      </c>
      <c r="H88" s="15">
        <f>IFERROR(ROUNDUP(SUM(G88/$B$12),0),0)</f>
        <v>18</v>
      </c>
      <c r="I88" s="15">
        <f>IFERROR(ROUNDUP(SUM(H88/$B$10),0),0)</f>
        <v>5</v>
      </c>
      <c r="J88" s="15">
        <f>IFERROR(ROUNDUP(SUM(I88*$B$8),0),0)</f>
        <v>20</v>
      </c>
      <c r="K88" s="14"/>
    </row>
    <row r="89" spans="2:11" s="4" customFormat="1" x14ac:dyDescent="0.45">
      <c r="B89" s="23">
        <v>4134862255</v>
      </c>
      <c r="C89" s="22">
        <v>468</v>
      </c>
      <c r="D89" s="21">
        <v>1288</v>
      </c>
      <c r="E89" s="21">
        <v>1345</v>
      </c>
      <c r="F89" s="20">
        <v>1244</v>
      </c>
      <c r="G89" s="16">
        <f>IFERROR(ROUNDUP(AVERAGEIF(C89:F89,"&gt;0"),0),0)</f>
        <v>1087</v>
      </c>
      <c r="H89" s="15">
        <f>IFERROR(ROUNDUP(SUM(G89/$B$12),0),0)</f>
        <v>22</v>
      </c>
      <c r="I89" s="15">
        <f>IFERROR(ROUNDUP(SUM(H89/$B$10),0),0)</f>
        <v>6</v>
      </c>
      <c r="J89" s="15">
        <f>IFERROR(ROUNDUP(SUM(I89*$B$8),0),0)</f>
        <v>24</v>
      </c>
      <c r="K89" s="14"/>
    </row>
    <row r="90" spans="2:11" s="4" customFormat="1" x14ac:dyDescent="0.45">
      <c r="B90" s="23">
        <v>4134862309</v>
      </c>
      <c r="C90" s="22">
        <v>676</v>
      </c>
      <c r="D90" s="21">
        <v>1372</v>
      </c>
      <c r="E90" s="21">
        <v>845</v>
      </c>
      <c r="F90" s="20">
        <v>777</v>
      </c>
      <c r="G90" s="16">
        <f>IFERROR(ROUNDUP(AVERAGEIF(C90:F90,"&gt;0"),0),0)</f>
        <v>918</v>
      </c>
      <c r="H90" s="15">
        <f>IFERROR(ROUNDUP(SUM(G90/$B$12),0),0)</f>
        <v>19</v>
      </c>
      <c r="I90" s="15">
        <f>IFERROR(ROUNDUP(SUM(H90/$B$10),0),0)</f>
        <v>5</v>
      </c>
      <c r="J90" s="15">
        <f>IFERROR(ROUNDUP(SUM(I90*$B$8),0),0)</f>
        <v>20</v>
      </c>
      <c r="K90" s="14"/>
    </row>
    <row r="91" spans="2:11" s="4" customFormat="1" x14ac:dyDescent="0.45">
      <c r="B91" s="23">
        <v>4134862326</v>
      </c>
      <c r="C91" s="22">
        <v>980</v>
      </c>
      <c r="D91" s="21">
        <v>995</v>
      </c>
      <c r="E91" s="21">
        <v>1151</v>
      </c>
      <c r="F91" s="20">
        <v>997</v>
      </c>
      <c r="G91" s="16">
        <f>IFERROR(ROUNDUP(AVERAGEIF(C91:F91,"&gt;0"),0),0)</f>
        <v>1031</v>
      </c>
      <c r="H91" s="15">
        <f>IFERROR(ROUNDUP(SUM(G91/$B$12),0),0)</f>
        <v>21</v>
      </c>
      <c r="I91" s="15">
        <f>IFERROR(ROUNDUP(SUM(H91/$B$10),0),0)</f>
        <v>6</v>
      </c>
      <c r="J91" s="15">
        <f>IFERROR(ROUNDUP(SUM(I91*$B$8),0),0)</f>
        <v>24</v>
      </c>
      <c r="K91" s="14"/>
    </row>
    <row r="92" spans="2:11" s="4" customFormat="1" x14ac:dyDescent="0.45">
      <c r="B92" s="23">
        <v>4134862331</v>
      </c>
      <c r="C92" s="22">
        <v>1165</v>
      </c>
      <c r="D92" s="21">
        <v>1183</v>
      </c>
      <c r="E92" s="21">
        <v>836</v>
      </c>
      <c r="F92" s="20">
        <v>1320</v>
      </c>
      <c r="G92" s="16">
        <f>IFERROR(ROUNDUP(AVERAGEIF(C92:F92,"&gt;0"),0),0)</f>
        <v>1126</v>
      </c>
      <c r="H92" s="15">
        <f>IFERROR(ROUNDUP(SUM(G92/$B$12),0),0)</f>
        <v>23</v>
      </c>
      <c r="I92" s="15">
        <f>IFERROR(ROUNDUP(SUM(H92/$B$10),0),0)</f>
        <v>6</v>
      </c>
      <c r="J92" s="15">
        <f>IFERROR(ROUNDUP(SUM(I92*$B$8),0),0)</f>
        <v>24</v>
      </c>
      <c r="K92" s="14"/>
    </row>
    <row r="93" spans="2:11" s="4" customFormat="1" x14ac:dyDescent="0.45">
      <c r="B93" s="23">
        <v>4134862333</v>
      </c>
      <c r="C93" s="22">
        <v>1089</v>
      </c>
      <c r="D93" s="21">
        <v>1102</v>
      </c>
      <c r="E93" s="21">
        <v>1071</v>
      </c>
      <c r="F93" s="20">
        <v>604</v>
      </c>
      <c r="G93" s="16">
        <f>IFERROR(ROUNDUP(AVERAGEIF(C93:F93,"&gt;0"),0),0)</f>
        <v>967</v>
      </c>
      <c r="H93" s="15">
        <f>IFERROR(ROUNDUP(SUM(G93/$B$12),0),0)</f>
        <v>20</v>
      </c>
      <c r="I93" s="15">
        <f>IFERROR(ROUNDUP(SUM(H93/$B$10),0),0)</f>
        <v>5</v>
      </c>
      <c r="J93" s="15">
        <f>IFERROR(ROUNDUP(SUM(I93*$B$8),0),0)</f>
        <v>20</v>
      </c>
      <c r="K93" s="14"/>
    </row>
    <row r="94" spans="2:11" s="4" customFormat="1" x14ac:dyDescent="0.45">
      <c r="B94" s="23">
        <v>4134862338</v>
      </c>
      <c r="C94" s="22">
        <v>523</v>
      </c>
      <c r="D94" s="21">
        <v>575</v>
      </c>
      <c r="E94" s="21">
        <v>1241</v>
      </c>
      <c r="F94" s="20">
        <v>107</v>
      </c>
      <c r="G94" s="16">
        <f>IFERROR(ROUNDUP(AVERAGEIF(C94:F94,"&gt;0"),0),0)</f>
        <v>612</v>
      </c>
      <c r="H94" s="15">
        <f>IFERROR(ROUNDUP(SUM(G94/$B$12),0),0)</f>
        <v>13</v>
      </c>
      <c r="I94" s="15">
        <f>IFERROR(ROUNDUP(SUM(H94/$B$10),0),0)</f>
        <v>4</v>
      </c>
      <c r="J94" s="15">
        <f>IFERROR(ROUNDUP(SUM(I94*$B$8),0),0)</f>
        <v>16</v>
      </c>
      <c r="K94" s="14"/>
    </row>
    <row r="95" spans="2:11" s="4" customFormat="1" x14ac:dyDescent="0.45">
      <c r="B95" s="23">
        <v>4134862341</v>
      </c>
      <c r="C95" s="22">
        <v>1055</v>
      </c>
      <c r="D95" s="21">
        <v>1622</v>
      </c>
      <c r="E95" s="21">
        <v>2075</v>
      </c>
      <c r="F95" s="20">
        <v>984</v>
      </c>
      <c r="G95" s="16">
        <f>IFERROR(ROUNDUP(AVERAGEIF(C95:F95,"&gt;0"),0),0)</f>
        <v>1434</v>
      </c>
      <c r="H95" s="15">
        <f>IFERROR(ROUNDUP(SUM(G95/$B$12),0),0)</f>
        <v>29</v>
      </c>
      <c r="I95" s="15">
        <f>IFERROR(ROUNDUP(SUM(H95/$B$10),0),0)</f>
        <v>8</v>
      </c>
      <c r="J95" s="15">
        <f>IFERROR(ROUNDUP(SUM(I95*$B$8),0),0)</f>
        <v>32</v>
      </c>
      <c r="K95" s="14"/>
    </row>
    <row r="96" spans="2:11" s="4" customFormat="1" x14ac:dyDescent="0.45">
      <c r="B96" s="23">
        <v>4134962145</v>
      </c>
      <c r="C96" s="22">
        <v>1663</v>
      </c>
      <c r="D96" s="21">
        <v>1023</v>
      </c>
      <c r="E96" s="21">
        <v>1265</v>
      </c>
      <c r="F96" s="20">
        <v>11</v>
      </c>
      <c r="G96" s="16">
        <f>IFERROR(ROUNDUP(AVERAGEIF(C96:F96,"&gt;0"),0),0)</f>
        <v>991</v>
      </c>
      <c r="H96" s="15">
        <f>IFERROR(ROUNDUP(SUM(G96/$B$12),0),0)</f>
        <v>20</v>
      </c>
      <c r="I96" s="15">
        <f>IFERROR(ROUNDUP(SUM(H96/$B$10),0),0)</f>
        <v>5</v>
      </c>
      <c r="J96" s="15">
        <f>IFERROR(ROUNDUP(SUM(I96*$B$8),0),0)</f>
        <v>20</v>
      </c>
      <c r="K96" s="14"/>
    </row>
    <row r="97" spans="2:11" s="4" customFormat="1" x14ac:dyDescent="0.45">
      <c r="B97" s="23">
        <v>4135062105</v>
      </c>
      <c r="C97" s="22">
        <v>979</v>
      </c>
      <c r="D97" s="21">
        <v>878</v>
      </c>
      <c r="E97" s="21">
        <v>1088</v>
      </c>
      <c r="F97" s="20">
        <v>1005</v>
      </c>
      <c r="G97" s="16">
        <f>IFERROR(ROUNDUP(AVERAGEIF(C97:F97,"&gt;0"),0),0)</f>
        <v>988</v>
      </c>
      <c r="H97" s="15">
        <f>IFERROR(ROUNDUP(SUM(G97/$B$12),0),0)</f>
        <v>20</v>
      </c>
      <c r="I97" s="15">
        <f>IFERROR(ROUNDUP(SUM(H97/$B$10),0),0)</f>
        <v>5</v>
      </c>
      <c r="J97" s="15">
        <f>IFERROR(ROUNDUP(SUM(I97*$B$8),0),0)</f>
        <v>20</v>
      </c>
      <c r="K97" s="14"/>
    </row>
    <row r="98" spans="2:11" s="4" customFormat="1" x14ac:dyDescent="0.45">
      <c r="B98" s="23">
        <v>4135062106</v>
      </c>
      <c r="C98" s="22">
        <v>1165</v>
      </c>
      <c r="D98" s="21">
        <v>1283</v>
      </c>
      <c r="E98" s="21">
        <v>1388</v>
      </c>
      <c r="F98" s="20">
        <v>1135</v>
      </c>
      <c r="G98" s="16">
        <f>IFERROR(ROUNDUP(AVERAGEIF(C98:F98,"&gt;0"),0),0)</f>
        <v>1243</v>
      </c>
      <c r="H98" s="15">
        <f>IFERROR(ROUNDUP(SUM(G98/$B$12),0),0)</f>
        <v>25</v>
      </c>
      <c r="I98" s="15">
        <f>IFERROR(ROUNDUP(SUM(H98/$B$10),0),0)</f>
        <v>7</v>
      </c>
      <c r="J98" s="15">
        <f>IFERROR(ROUNDUP(SUM(I98*$B$8),0),0)</f>
        <v>28</v>
      </c>
      <c r="K98" s="14"/>
    </row>
    <row r="99" spans="2:11" s="4" customFormat="1" x14ac:dyDescent="0.45">
      <c r="B99" s="23">
        <v>4135062107</v>
      </c>
      <c r="C99" s="22">
        <v>1070</v>
      </c>
      <c r="D99" s="21">
        <v>279</v>
      </c>
      <c r="E99" s="21">
        <v>1123</v>
      </c>
      <c r="F99" s="20">
        <v>1005</v>
      </c>
      <c r="G99" s="16">
        <f>IFERROR(ROUNDUP(AVERAGEIF(C99:F99,"&gt;0"),0),0)</f>
        <v>870</v>
      </c>
      <c r="H99" s="15">
        <f>IFERROR(ROUNDUP(SUM(G99/$B$12),0),0)</f>
        <v>18</v>
      </c>
      <c r="I99" s="15">
        <f>IFERROR(ROUNDUP(SUM(H99/$B$10),0),0)</f>
        <v>5</v>
      </c>
      <c r="J99" s="15">
        <f>IFERROR(ROUNDUP(SUM(I99*$B$8),0),0)</f>
        <v>20</v>
      </c>
      <c r="K99" s="14"/>
    </row>
    <row r="100" spans="2:11" s="4" customFormat="1" x14ac:dyDescent="0.45">
      <c r="B100" s="23">
        <v>4135062108</v>
      </c>
      <c r="C100" s="22">
        <v>1778</v>
      </c>
      <c r="D100" s="21">
        <v>1113</v>
      </c>
      <c r="E100" s="21">
        <v>860</v>
      </c>
      <c r="F100" s="20">
        <v>1158</v>
      </c>
      <c r="G100" s="16">
        <f>IFERROR(ROUNDUP(AVERAGEIF(C100:F100,"&gt;0"),0),0)</f>
        <v>1228</v>
      </c>
      <c r="H100" s="15">
        <f>IFERROR(ROUNDUP(SUM(G100/$B$12),0),0)</f>
        <v>25</v>
      </c>
      <c r="I100" s="15">
        <f>IFERROR(ROUNDUP(SUM(H100/$B$10),0),0)</f>
        <v>7</v>
      </c>
      <c r="J100" s="15">
        <f>IFERROR(ROUNDUP(SUM(I100*$B$8),0),0)</f>
        <v>28</v>
      </c>
      <c r="K100" s="14"/>
    </row>
    <row r="101" spans="2:11" s="4" customFormat="1" x14ac:dyDescent="0.45">
      <c r="B101" s="23">
        <v>4135062109</v>
      </c>
      <c r="C101" s="22">
        <v>1136</v>
      </c>
      <c r="D101" s="21">
        <v>1189</v>
      </c>
      <c r="E101" s="21">
        <v>1487</v>
      </c>
      <c r="F101" s="20">
        <v>882</v>
      </c>
      <c r="G101" s="16">
        <f>IFERROR(ROUNDUP(AVERAGEIF(C101:F101,"&gt;0"),0),0)</f>
        <v>1174</v>
      </c>
      <c r="H101" s="15">
        <f>IFERROR(ROUNDUP(SUM(G101/$B$12),0),0)</f>
        <v>24</v>
      </c>
      <c r="I101" s="15">
        <f>IFERROR(ROUNDUP(SUM(H101/$B$10),0),0)</f>
        <v>6</v>
      </c>
      <c r="J101" s="15">
        <f>IFERROR(ROUNDUP(SUM(I101*$B$8),0),0)</f>
        <v>24</v>
      </c>
      <c r="K101" s="14"/>
    </row>
    <row r="102" spans="2:11" s="4" customFormat="1" x14ac:dyDescent="0.45">
      <c r="B102" s="23">
        <v>4135062110</v>
      </c>
      <c r="C102" s="22">
        <v>479</v>
      </c>
      <c r="D102" s="21">
        <v>1175</v>
      </c>
      <c r="E102" s="21">
        <v>1525</v>
      </c>
      <c r="F102" s="20">
        <v>681</v>
      </c>
      <c r="G102" s="16">
        <f>IFERROR(ROUNDUP(AVERAGEIF(C102:F102,"&gt;0"),0),0)</f>
        <v>965</v>
      </c>
      <c r="H102" s="15">
        <f>IFERROR(ROUNDUP(SUM(G102/$B$12),0),0)</f>
        <v>20</v>
      </c>
      <c r="I102" s="15">
        <f>IFERROR(ROUNDUP(SUM(H102/$B$10),0),0)</f>
        <v>5</v>
      </c>
      <c r="J102" s="15">
        <f>IFERROR(ROUNDUP(SUM(I102*$B$8),0),0)</f>
        <v>20</v>
      </c>
      <c r="K102" s="14"/>
    </row>
    <row r="103" spans="2:11" s="4" customFormat="1" x14ac:dyDescent="0.45">
      <c r="B103" s="23">
        <v>4135062111</v>
      </c>
      <c r="C103" s="22">
        <v>1574</v>
      </c>
      <c r="D103" s="21">
        <v>1732</v>
      </c>
      <c r="E103" s="21">
        <v>1261</v>
      </c>
      <c r="F103" s="20">
        <v>1222</v>
      </c>
      <c r="G103" s="16">
        <f>IFERROR(ROUNDUP(AVERAGEIF(C103:F103,"&gt;0"),0),0)</f>
        <v>1448</v>
      </c>
      <c r="H103" s="15">
        <f>IFERROR(ROUNDUP(SUM(G103/$B$12),0),0)</f>
        <v>29</v>
      </c>
      <c r="I103" s="15">
        <f>IFERROR(ROUNDUP(SUM(H103/$B$10),0),0)</f>
        <v>8</v>
      </c>
      <c r="J103" s="15">
        <f>IFERROR(ROUNDUP(SUM(I103*$B$8),0),0)</f>
        <v>32</v>
      </c>
      <c r="K103" s="14"/>
    </row>
    <row r="104" spans="2:11" s="4" customFormat="1" x14ac:dyDescent="0.45">
      <c r="B104" s="23">
        <v>4135062112</v>
      </c>
      <c r="C104" s="22">
        <v>1406</v>
      </c>
      <c r="D104" s="21">
        <v>960</v>
      </c>
      <c r="E104" s="21">
        <v>1167</v>
      </c>
      <c r="F104" s="20">
        <v>946</v>
      </c>
      <c r="G104" s="16">
        <f>IFERROR(ROUNDUP(AVERAGEIF(C104:F104,"&gt;0"),0),0)</f>
        <v>1120</v>
      </c>
      <c r="H104" s="15">
        <f>IFERROR(ROUNDUP(SUM(G104/$B$12),0),0)</f>
        <v>23</v>
      </c>
      <c r="I104" s="15">
        <f>IFERROR(ROUNDUP(SUM(H104/$B$10),0),0)</f>
        <v>6</v>
      </c>
      <c r="J104" s="15">
        <f>IFERROR(ROUNDUP(SUM(I104*$B$8),0),0)</f>
        <v>24</v>
      </c>
      <c r="K104" s="14"/>
    </row>
    <row r="105" spans="2:11" s="4" customFormat="1" x14ac:dyDescent="0.45">
      <c r="B105" s="23">
        <v>4135062113</v>
      </c>
      <c r="C105" s="22">
        <v>1324</v>
      </c>
      <c r="D105" s="21">
        <v>1385</v>
      </c>
      <c r="E105" s="21">
        <v>653</v>
      </c>
      <c r="F105" s="20">
        <v>740</v>
      </c>
      <c r="G105" s="16">
        <f>IFERROR(ROUNDUP(AVERAGEIF(C105:F105,"&gt;0"),0),0)</f>
        <v>1026</v>
      </c>
      <c r="H105" s="15">
        <f>IFERROR(ROUNDUP(SUM(G105/$B$12),0),0)</f>
        <v>21</v>
      </c>
      <c r="I105" s="15">
        <f>IFERROR(ROUNDUP(SUM(H105/$B$10),0),0)</f>
        <v>6</v>
      </c>
      <c r="J105" s="15">
        <f>IFERROR(ROUNDUP(SUM(I105*$B$8),0),0)</f>
        <v>24</v>
      </c>
      <c r="K105" s="14"/>
    </row>
    <row r="106" spans="2:11" s="4" customFormat="1" x14ac:dyDescent="0.45">
      <c r="B106" s="23">
        <v>4135062114</v>
      </c>
      <c r="C106" s="22">
        <v>1535</v>
      </c>
      <c r="D106" s="21">
        <v>2212</v>
      </c>
      <c r="E106" s="21">
        <v>1028</v>
      </c>
      <c r="F106" s="20">
        <v>990</v>
      </c>
      <c r="G106" s="16">
        <f>IFERROR(ROUNDUP(AVERAGEIF(C106:F106,"&gt;0"),0),0)</f>
        <v>1442</v>
      </c>
      <c r="H106" s="15">
        <f>IFERROR(ROUNDUP(SUM(G106/$B$12),0),0)</f>
        <v>29</v>
      </c>
      <c r="I106" s="15">
        <f>IFERROR(ROUNDUP(SUM(H106/$B$10),0),0)</f>
        <v>8</v>
      </c>
      <c r="J106" s="15">
        <f>IFERROR(ROUNDUP(SUM(I106*$B$8),0),0)</f>
        <v>32</v>
      </c>
      <c r="K106" s="14"/>
    </row>
    <row r="107" spans="2:11" s="4" customFormat="1" x14ac:dyDescent="0.45">
      <c r="B107" s="23">
        <v>4135062132</v>
      </c>
      <c r="C107" s="22">
        <v>662</v>
      </c>
      <c r="D107" s="21">
        <v>680</v>
      </c>
      <c r="E107" s="21">
        <v>1448</v>
      </c>
      <c r="F107" s="20">
        <v>1037</v>
      </c>
      <c r="G107" s="16">
        <f>IFERROR(ROUNDUP(AVERAGEIF(C107:F107,"&gt;0"),0),0)</f>
        <v>957</v>
      </c>
      <c r="H107" s="15">
        <f>IFERROR(ROUNDUP(SUM(G107/$B$12),0),0)</f>
        <v>20</v>
      </c>
      <c r="I107" s="15">
        <f>IFERROR(ROUNDUP(SUM(H107/$B$10),0),0)</f>
        <v>5</v>
      </c>
      <c r="J107" s="15">
        <f>IFERROR(ROUNDUP(SUM(I107*$B$8),0),0)</f>
        <v>20</v>
      </c>
      <c r="K107" s="14"/>
    </row>
    <row r="108" spans="2:11" s="4" customFormat="1" x14ac:dyDescent="0.45">
      <c r="B108" s="23">
        <v>4135062137</v>
      </c>
      <c r="C108" s="22">
        <v>1050</v>
      </c>
      <c r="D108" s="21">
        <v>1144</v>
      </c>
      <c r="E108" s="21">
        <v>961</v>
      </c>
      <c r="F108" s="20">
        <v>819</v>
      </c>
      <c r="G108" s="16">
        <f>IFERROR(ROUNDUP(AVERAGEIF(C108:F108,"&gt;0"),0),0)</f>
        <v>994</v>
      </c>
      <c r="H108" s="15">
        <f>IFERROR(ROUNDUP(SUM(G108/$B$12),0),0)</f>
        <v>20</v>
      </c>
      <c r="I108" s="15">
        <f>IFERROR(ROUNDUP(SUM(H108/$B$10),0),0)</f>
        <v>5</v>
      </c>
      <c r="J108" s="15">
        <f>IFERROR(ROUNDUP(SUM(I108*$B$8),0),0)</f>
        <v>20</v>
      </c>
      <c r="K108" s="14"/>
    </row>
    <row r="109" spans="2:11" s="4" customFormat="1" x14ac:dyDescent="0.45">
      <c r="B109" s="23">
        <v>4135062141</v>
      </c>
      <c r="C109" s="22">
        <v>1550</v>
      </c>
      <c r="D109" s="21">
        <v>1703</v>
      </c>
      <c r="E109" s="21">
        <v>1288</v>
      </c>
      <c r="F109" s="20">
        <v>939</v>
      </c>
      <c r="G109" s="16">
        <f>IFERROR(ROUNDUP(AVERAGEIF(C109:F109,"&gt;0"),0),0)</f>
        <v>1370</v>
      </c>
      <c r="H109" s="15">
        <f>IFERROR(ROUNDUP(SUM(G109/$B$12),0),0)</f>
        <v>28</v>
      </c>
      <c r="I109" s="15">
        <f>IFERROR(ROUNDUP(SUM(H109/$B$10),0),0)</f>
        <v>7</v>
      </c>
      <c r="J109" s="15">
        <f>IFERROR(ROUNDUP(SUM(I109*$B$8),0),0)</f>
        <v>28</v>
      </c>
      <c r="K109" s="14"/>
    </row>
    <row r="110" spans="2:11" s="4" customFormat="1" x14ac:dyDescent="0.45">
      <c r="B110" s="23">
        <v>4135062142</v>
      </c>
      <c r="C110" s="22">
        <v>1199</v>
      </c>
      <c r="D110" s="21">
        <v>1561</v>
      </c>
      <c r="E110" s="21">
        <v>969</v>
      </c>
      <c r="F110" s="20">
        <v>359</v>
      </c>
      <c r="G110" s="16">
        <f>IFERROR(ROUNDUP(AVERAGEIF(C110:F110,"&gt;0"),0),0)</f>
        <v>1022</v>
      </c>
      <c r="H110" s="15">
        <f>IFERROR(ROUNDUP(SUM(G110/$B$12),0),0)</f>
        <v>21</v>
      </c>
      <c r="I110" s="15">
        <f>IFERROR(ROUNDUP(SUM(H110/$B$10),0),0)</f>
        <v>6</v>
      </c>
      <c r="J110" s="15">
        <f>IFERROR(ROUNDUP(SUM(I110*$B$8),0),0)</f>
        <v>24</v>
      </c>
      <c r="K110" s="14"/>
    </row>
    <row r="111" spans="2:11" s="4" customFormat="1" x14ac:dyDescent="0.45">
      <c r="B111" s="23">
        <v>4135062147</v>
      </c>
      <c r="C111" s="22">
        <v>0</v>
      </c>
      <c r="D111" s="21">
        <v>1133</v>
      </c>
      <c r="E111" s="21">
        <v>1489</v>
      </c>
      <c r="F111" s="20">
        <v>455</v>
      </c>
      <c r="G111" s="16">
        <f>IFERROR(ROUNDUP(AVERAGEIF(C111:F111,"&gt;0"),0),0)</f>
        <v>1026</v>
      </c>
      <c r="H111" s="15">
        <f>IFERROR(ROUNDUP(SUM(G111/$B$12),0),0)</f>
        <v>21</v>
      </c>
      <c r="I111" s="15">
        <f>IFERROR(ROUNDUP(SUM(H111/$B$10),0),0)</f>
        <v>6</v>
      </c>
      <c r="J111" s="15">
        <f>IFERROR(ROUNDUP(SUM(I111*$B$8),0),0)</f>
        <v>24</v>
      </c>
      <c r="K111" s="14"/>
    </row>
    <row r="112" spans="2:11" s="4" customFormat="1" x14ac:dyDescent="0.45">
      <c r="B112" s="23">
        <v>4135062211</v>
      </c>
      <c r="C112" s="22">
        <v>1059</v>
      </c>
      <c r="D112" s="21">
        <v>827</v>
      </c>
      <c r="E112" s="21">
        <v>323</v>
      </c>
      <c r="F112" s="20">
        <v>1120</v>
      </c>
      <c r="G112" s="16">
        <f>IFERROR(ROUNDUP(AVERAGEIF(C112:F112,"&gt;0"),0),0)</f>
        <v>833</v>
      </c>
      <c r="H112" s="15">
        <f>IFERROR(ROUNDUP(SUM(G112/$B$12),0),0)</f>
        <v>17</v>
      </c>
      <c r="I112" s="15">
        <f>IFERROR(ROUNDUP(SUM(H112/$B$10),0),0)</f>
        <v>5</v>
      </c>
      <c r="J112" s="15">
        <f>IFERROR(ROUNDUP(SUM(I112*$B$8),0),0)</f>
        <v>20</v>
      </c>
      <c r="K112" s="14"/>
    </row>
    <row r="113" spans="2:11" s="4" customFormat="1" x14ac:dyDescent="0.45">
      <c r="B113" s="23">
        <v>4135062220</v>
      </c>
      <c r="C113" s="22">
        <v>874</v>
      </c>
      <c r="D113" s="21">
        <v>710</v>
      </c>
      <c r="E113" s="21">
        <v>1559</v>
      </c>
      <c r="F113" s="20">
        <v>746</v>
      </c>
      <c r="G113" s="16">
        <f>IFERROR(ROUNDUP(AVERAGEIF(C113:F113,"&gt;0"),0),0)</f>
        <v>973</v>
      </c>
      <c r="H113" s="15">
        <f>IFERROR(ROUNDUP(SUM(G113/$B$12),0),0)</f>
        <v>20</v>
      </c>
      <c r="I113" s="15">
        <f>IFERROR(ROUNDUP(SUM(H113/$B$10),0),0)</f>
        <v>5</v>
      </c>
      <c r="J113" s="15">
        <f>IFERROR(ROUNDUP(SUM(I113*$B$8),0),0)</f>
        <v>20</v>
      </c>
      <c r="K113" s="14"/>
    </row>
    <row r="114" spans="2:11" s="4" customFormat="1" x14ac:dyDescent="0.45">
      <c r="B114" s="23">
        <v>4135062236</v>
      </c>
      <c r="C114" s="22">
        <v>922</v>
      </c>
      <c r="D114" s="21">
        <v>909</v>
      </c>
      <c r="E114" s="21">
        <v>1015</v>
      </c>
      <c r="F114" s="20">
        <v>1458</v>
      </c>
      <c r="G114" s="16">
        <f>IFERROR(ROUNDUP(AVERAGEIF(C114:F114,"&gt;0"),0),0)</f>
        <v>1076</v>
      </c>
      <c r="H114" s="15">
        <f>IFERROR(ROUNDUP(SUM(G114/$B$12),0),0)</f>
        <v>22</v>
      </c>
      <c r="I114" s="15">
        <f>IFERROR(ROUNDUP(SUM(H114/$B$10),0),0)</f>
        <v>6</v>
      </c>
      <c r="J114" s="15">
        <f>IFERROR(ROUNDUP(SUM(I114*$B$8),0),0)</f>
        <v>24</v>
      </c>
      <c r="K114" s="14"/>
    </row>
    <row r="115" spans="2:11" s="4" customFormat="1" x14ac:dyDescent="0.45">
      <c r="B115" s="23">
        <v>4135062247</v>
      </c>
      <c r="C115" s="22">
        <v>652</v>
      </c>
      <c r="D115" s="21">
        <v>962</v>
      </c>
      <c r="E115" s="21">
        <v>1519</v>
      </c>
      <c r="F115" s="20">
        <v>789</v>
      </c>
      <c r="G115" s="16">
        <f>IFERROR(ROUNDUP(AVERAGEIF(C115:F115,"&gt;0"),0),0)</f>
        <v>981</v>
      </c>
      <c r="H115" s="15">
        <f>IFERROR(ROUNDUP(SUM(G115/$B$12),0),0)</f>
        <v>20</v>
      </c>
      <c r="I115" s="15">
        <f>IFERROR(ROUNDUP(SUM(H115/$B$10),0),0)</f>
        <v>5</v>
      </c>
      <c r="J115" s="15">
        <f>IFERROR(ROUNDUP(SUM(I115*$B$8),0),0)</f>
        <v>20</v>
      </c>
      <c r="K115" s="14"/>
    </row>
    <row r="116" spans="2:11" s="4" customFormat="1" x14ac:dyDescent="0.45">
      <c r="B116" s="23">
        <v>4135062249</v>
      </c>
      <c r="C116" s="22">
        <v>921</v>
      </c>
      <c r="D116" s="21">
        <v>946</v>
      </c>
      <c r="E116" s="21">
        <v>1316</v>
      </c>
      <c r="F116" s="20">
        <v>1275</v>
      </c>
      <c r="G116" s="16">
        <f>IFERROR(ROUNDUP(AVERAGEIF(C116:F116,"&gt;0"),0),0)</f>
        <v>1115</v>
      </c>
      <c r="H116" s="15">
        <f>IFERROR(ROUNDUP(SUM(G116/$B$12),0),0)</f>
        <v>23</v>
      </c>
      <c r="I116" s="15">
        <f>IFERROR(ROUNDUP(SUM(H116/$B$10),0),0)</f>
        <v>6</v>
      </c>
      <c r="J116" s="15">
        <f>IFERROR(ROUNDUP(SUM(I116*$B$8),0),0)</f>
        <v>24</v>
      </c>
      <c r="K116" s="14"/>
    </row>
    <row r="117" spans="2:11" s="4" customFormat="1" x14ac:dyDescent="0.45">
      <c r="B117" s="23">
        <v>4135062317</v>
      </c>
      <c r="C117" s="22">
        <v>1054</v>
      </c>
      <c r="D117" s="21">
        <v>663</v>
      </c>
      <c r="E117" s="21">
        <v>981</v>
      </c>
      <c r="F117" s="20">
        <v>941</v>
      </c>
      <c r="G117" s="16">
        <f>IFERROR(ROUNDUP(AVERAGEIF(C117:F117,"&gt;0"),0),0)</f>
        <v>910</v>
      </c>
      <c r="H117" s="15">
        <f>IFERROR(ROUNDUP(SUM(G117/$B$12),0),0)</f>
        <v>19</v>
      </c>
      <c r="I117" s="15">
        <f>IFERROR(ROUNDUP(SUM(H117/$B$10),0),0)</f>
        <v>5</v>
      </c>
      <c r="J117" s="15">
        <f>IFERROR(ROUNDUP(SUM(I117*$B$8),0),0)</f>
        <v>20</v>
      </c>
      <c r="K117" s="14"/>
    </row>
    <row r="118" spans="2:11" s="4" customFormat="1" x14ac:dyDescent="0.45">
      <c r="B118" s="23">
        <v>4135062318</v>
      </c>
      <c r="C118" s="22">
        <v>810</v>
      </c>
      <c r="D118" s="21">
        <v>918</v>
      </c>
      <c r="E118" s="21">
        <v>1088</v>
      </c>
      <c r="F118" s="20">
        <v>791</v>
      </c>
      <c r="G118" s="16">
        <f>IFERROR(ROUNDUP(AVERAGEIF(C118:F118,"&gt;0"),0),0)</f>
        <v>902</v>
      </c>
      <c r="H118" s="15">
        <f>IFERROR(ROUNDUP(SUM(G118/$B$12),0),0)</f>
        <v>19</v>
      </c>
      <c r="I118" s="15">
        <f>IFERROR(ROUNDUP(SUM(H118/$B$10),0),0)</f>
        <v>5</v>
      </c>
      <c r="J118" s="15">
        <f>IFERROR(ROUNDUP(SUM(I118*$B$8),0),0)</f>
        <v>20</v>
      </c>
      <c r="K118" s="14"/>
    </row>
    <row r="119" spans="2:11" s="4" customFormat="1" x14ac:dyDescent="0.45">
      <c r="B119" s="23">
        <v>4135062319</v>
      </c>
      <c r="C119" s="22">
        <v>1906</v>
      </c>
      <c r="D119" s="21">
        <v>1380</v>
      </c>
      <c r="E119" s="21">
        <v>1503</v>
      </c>
      <c r="F119" s="20">
        <v>979</v>
      </c>
      <c r="G119" s="16">
        <f>IFERROR(ROUNDUP(AVERAGEIF(C119:F119,"&gt;0"),0),0)</f>
        <v>1442</v>
      </c>
      <c r="H119" s="15">
        <f>IFERROR(ROUNDUP(SUM(G119/$B$12),0),0)</f>
        <v>29</v>
      </c>
      <c r="I119" s="15">
        <f>IFERROR(ROUNDUP(SUM(H119/$B$10),0),0)</f>
        <v>8</v>
      </c>
      <c r="J119" s="15">
        <f>IFERROR(ROUNDUP(SUM(I119*$B$8),0),0)</f>
        <v>32</v>
      </c>
      <c r="K119" s="14"/>
    </row>
    <row r="120" spans="2:11" s="4" customFormat="1" x14ac:dyDescent="0.45">
      <c r="B120" s="23">
        <v>4135062321</v>
      </c>
      <c r="C120" s="22">
        <v>1087</v>
      </c>
      <c r="D120" s="21">
        <v>898</v>
      </c>
      <c r="E120" s="21">
        <v>1334</v>
      </c>
      <c r="F120" s="20">
        <v>1003</v>
      </c>
      <c r="G120" s="16">
        <f>IFERROR(ROUNDUP(AVERAGEIF(C120:F120,"&gt;0"),0),0)</f>
        <v>1081</v>
      </c>
      <c r="H120" s="15">
        <f>IFERROR(ROUNDUP(SUM(G120/$B$12),0),0)</f>
        <v>22</v>
      </c>
      <c r="I120" s="15">
        <f>IFERROR(ROUNDUP(SUM(H120/$B$10),0),0)</f>
        <v>6</v>
      </c>
      <c r="J120" s="15">
        <f>IFERROR(ROUNDUP(SUM(I120*$B$8),0),0)</f>
        <v>24</v>
      </c>
      <c r="K120" s="14"/>
    </row>
    <row r="121" spans="2:11" s="4" customFormat="1" x14ac:dyDescent="0.45">
      <c r="B121" s="23">
        <v>4135062322</v>
      </c>
      <c r="C121" s="22">
        <v>523</v>
      </c>
      <c r="D121" s="21">
        <v>1329</v>
      </c>
      <c r="E121" s="21">
        <v>704</v>
      </c>
      <c r="F121" s="20">
        <v>1266</v>
      </c>
      <c r="G121" s="16">
        <f>IFERROR(ROUNDUP(AVERAGEIF(C121:F121,"&gt;0"),0),0)</f>
        <v>956</v>
      </c>
      <c r="H121" s="15">
        <f>IFERROR(ROUNDUP(SUM(G121/$B$12),0),0)</f>
        <v>20</v>
      </c>
      <c r="I121" s="15">
        <f>IFERROR(ROUNDUP(SUM(H121/$B$10),0),0)</f>
        <v>5</v>
      </c>
      <c r="J121" s="15">
        <f>IFERROR(ROUNDUP(SUM(I121*$B$8),0),0)</f>
        <v>20</v>
      </c>
      <c r="K121" s="14"/>
    </row>
    <row r="122" spans="2:11" s="4" customFormat="1" x14ac:dyDescent="0.45">
      <c r="B122" s="23">
        <v>4135062323</v>
      </c>
      <c r="C122" s="22">
        <v>873</v>
      </c>
      <c r="D122" s="21">
        <v>1416</v>
      </c>
      <c r="E122" s="21">
        <v>1242</v>
      </c>
      <c r="F122" s="20">
        <v>1249</v>
      </c>
      <c r="G122" s="16">
        <f>IFERROR(ROUNDUP(AVERAGEIF(C122:F122,"&gt;0"),0),0)</f>
        <v>1195</v>
      </c>
      <c r="H122" s="15">
        <f>IFERROR(ROUNDUP(SUM(G122/$B$12),0),0)</f>
        <v>24</v>
      </c>
      <c r="I122" s="15">
        <f>IFERROR(ROUNDUP(SUM(H122/$B$10),0),0)</f>
        <v>6</v>
      </c>
      <c r="J122" s="15">
        <f>IFERROR(ROUNDUP(SUM(I122*$B$8),0),0)</f>
        <v>24</v>
      </c>
      <c r="K122" s="14"/>
    </row>
    <row r="123" spans="2:11" s="4" customFormat="1" x14ac:dyDescent="0.45">
      <c r="B123" s="23">
        <v>4135062324</v>
      </c>
      <c r="C123" s="22">
        <v>1303</v>
      </c>
      <c r="D123" s="21">
        <v>1282</v>
      </c>
      <c r="E123" s="21">
        <v>1067</v>
      </c>
      <c r="F123" s="20">
        <v>1386</v>
      </c>
      <c r="G123" s="16">
        <f>IFERROR(ROUNDUP(AVERAGEIF(C123:F123,"&gt;0"),0),0)</f>
        <v>1260</v>
      </c>
      <c r="H123" s="15">
        <f>IFERROR(ROUNDUP(SUM(G123/$B$12),0),0)</f>
        <v>26</v>
      </c>
      <c r="I123" s="15">
        <f>IFERROR(ROUNDUP(SUM(H123/$B$10),0),0)</f>
        <v>7</v>
      </c>
      <c r="J123" s="15">
        <f>IFERROR(ROUNDUP(SUM(I123*$B$8),0),0)</f>
        <v>28</v>
      </c>
      <c r="K123" s="14"/>
    </row>
    <row r="124" spans="2:11" s="4" customFormat="1" x14ac:dyDescent="0.45">
      <c r="B124" s="23">
        <v>4135062325</v>
      </c>
      <c r="C124" s="22">
        <v>351</v>
      </c>
      <c r="D124" s="21">
        <v>1337</v>
      </c>
      <c r="E124" s="21">
        <v>1310</v>
      </c>
      <c r="F124" s="20">
        <v>1039</v>
      </c>
      <c r="G124" s="16">
        <f>IFERROR(ROUNDUP(AVERAGEIF(C124:F124,"&gt;0"),0),0)</f>
        <v>1010</v>
      </c>
      <c r="H124" s="15">
        <f>IFERROR(ROUNDUP(SUM(G124/$B$12),0),0)</f>
        <v>21</v>
      </c>
      <c r="I124" s="15">
        <f>IFERROR(ROUNDUP(SUM(H124/$B$10),0),0)</f>
        <v>6</v>
      </c>
      <c r="J124" s="15">
        <f>IFERROR(ROUNDUP(SUM(I124*$B$8),0),0)</f>
        <v>24</v>
      </c>
      <c r="K124" s="14"/>
    </row>
    <row r="125" spans="2:11" s="4" customFormat="1" x14ac:dyDescent="0.45">
      <c r="B125" s="23">
        <v>4135062329</v>
      </c>
      <c r="C125" s="22">
        <v>603</v>
      </c>
      <c r="D125" s="21">
        <v>367</v>
      </c>
      <c r="E125" s="21">
        <v>1408</v>
      </c>
      <c r="F125" s="20">
        <v>1126</v>
      </c>
      <c r="G125" s="16">
        <f>IFERROR(ROUNDUP(AVERAGEIF(C125:F125,"&gt;0"),0),0)</f>
        <v>876</v>
      </c>
      <c r="H125" s="15">
        <f>IFERROR(ROUNDUP(SUM(G125/$B$12),0),0)</f>
        <v>18</v>
      </c>
      <c r="I125" s="15">
        <f>IFERROR(ROUNDUP(SUM(H125/$B$10),0),0)</f>
        <v>5</v>
      </c>
      <c r="J125" s="15">
        <f>IFERROR(ROUNDUP(SUM(I125*$B$8),0),0)</f>
        <v>20</v>
      </c>
      <c r="K125" s="14"/>
    </row>
    <row r="126" spans="2:11" s="4" customFormat="1" x14ac:dyDescent="0.45">
      <c r="B126" s="23">
        <v>4135062330</v>
      </c>
      <c r="C126" s="22">
        <v>1504</v>
      </c>
      <c r="D126" s="21">
        <v>461</v>
      </c>
      <c r="E126" s="21">
        <v>1251</v>
      </c>
      <c r="F126" s="20">
        <v>938</v>
      </c>
      <c r="G126" s="16">
        <f>IFERROR(ROUNDUP(AVERAGEIF(C126:F126,"&gt;0"),0),0)</f>
        <v>1039</v>
      </c>
      <c r="H126" s="15">
        <f>IFERROR(ROUNDUP(SUM(G126/$B$12),0),0)</f>
        <v>21</v>
      </c>
      <c r="I126" s="15">
        <f>IFERROR(ROUNDUP(SUM(H126/$B$10),0),0)</f>
        <v>6</v>
      </c>
      <c r="J126" s="15">
        <f>IFERROR(ROUNDUP(SUM(I126*$B$8),0),0)</f>
        <v>24</v>
      </c>
      <c r="K126" s="14"/>
    </row>
    <row r="127" spans="2:11" s="4" customFormat="1" x14ac:dyDescent="0.45">
      <c r="B127" s="23">
        <v>4135062343</v>
      </c>
      <c r="C127" s="22">
        <v>887</v>
      </c>
      <c r="D127" s="21">
        <v>1859</v>
      </c>
      <c r="E127" s="21">
        <v>855</v>
      </c>
      <c r="F127" s="20">
        <v>792</v>
      </c>
      <c r="G127" s="16">
        <f>IFERROR(ROUNDUP(AVERAGEIF(C127:F127,"&gt;0"),0),0)</f>
        <v>1099</v>
      </c>
      <c r="H127" s="15">
        <f>IFERROR(ROUNDUP(SUM(G127/$B$12),0),0)</f>
        <v>22</v>
      </c>
      <c r="I127" s="15">
        <f>IFERROR(ROUNDUP(SUM(H127/$B$10),0),0)</f>
        <v>6</v>
      </c>
      <c r="J127" s="15">
        <f>IFERROR(ROUNDUP(SUM(I127*$B$8),0),0)</f>
        <v>24</v>
      </c>
      <c r="K127" s="14"/>
    </row>
    <row r="128" spans="2:11" s="4" customFormat="1" x14ac:dyDescent="0.45">
      <c r="B128" s="23">
        <v>4136362202</v>
      </c>
      <c r="C128" s="22">
        <v>630</v>
      </c>
      <c r="D128" s="21">
        <v>0</v>
      </c>
      <c r="E128" s="21">
        <v>1035</v>
      </c>
      <c r="F128" s="20">
        <v>417</v>
      </c>
      <c r="G128" s="16">
        <f>IFERROR(ROUNDUP(AVERAGEIF(C128:F128,"&gt;0"),0),0)</f>
        <v>694</v>
      </c>
      <c r="H128" s="15">
        <f>IFERROR(ROUNDUP(SUM(G128/$B$12),0),0)</f>
        <v>14</v>
      </c>
      <c r="I128" s="15">
        <f>IFERROR(ROUNDUP(SUM(H128/$B$10),0),0)</f>
        <v>4</v>
      </c>
      <c r="J128" s="15">
        <f>IFERROR(ROUNDUP(SUM(I128*$B$8),0),0)</f>
        <v>16</v>
      </c>
      <c r="K128" s="14"/>
    </row>
    <row r="129" spans="2:11" s="4" customFormat="1" x14ac:dyDescent="0.45">
      <c r="B129" s="23">
        <v>4136362300</v>
      </c>
      <c r="C129" s="22">
        <v>735</v>
      </c>
      <c r="D129" s="21">
        <v>626</v>
      </c>
      <c r="E129" s="21">
        <v>1108</v>
      </c>
      <c r="F129" s="20">
        <v>1218</v>
      </c>
      <c r="G129" s="16">
        <f>IFERROR(ROUNDUP(AVERAGEIF(C129:F129,"&gt;0"),0),0)</f>
        <v>922</v>
      </c>
      <c r="H129" s="15">
        <f>IFERROR(ROUNDUP(SUM(G129/$B$12),0),0)</f>
        <v>19</v>
      </c>
      <c r="I129" s="15">
        <f>IFERROR(ROUNDUP(SUM(H129/$B$10),0),0)</f>
        <v>5</v>
      </c>
      <c r="J129" s="15">
        <f>IFERROR(ROUNDUP(SUM(I129*$B$8),0),0)</f>
        <v>20</v>
      </c>
      <c r="K129" s="14"/>
    </row>
    <row r="130" spans="2:11" s="4" customFormat="1" x14ac:dyDescent="0.45">
      <c r="B130" s="23">
        <v>4136362301</v>
      </c>
      <c r="C130" s="22">
        <v>446</v>
      </c>
      <c r="D130" s="21">
        <v>1205</v>
      </c>
      <c r="E130" s="21">
        <v>1136</v>
      </c>
      <c r="F130" s="20">
        <v>1181</v>
      </c>
      <c r="G130" s="16">
        <f>IFERROR(ROUNDUP(AVERAGEIF(C130:F130,"&gt;0"),0),0)</f>
        <v>992</v>
      </c>
      <c r="H130" s="15">
        <f>IFERROR(ROUNDUP(SUM(G130/$B$12),0),0)</f>
        <v>20</v>
      </c>
      <c r="I130" s="15">
        <f>IFERROR(ROUNDUP(SUM(H130/$B$10),0),0)</f>
        <v>5</v>
      </c>
      <c r="J130" s="15">
        <f>IFERROR(ROUNDUP(SUM(I130*$B$8),0),0)</f>
        <v>20</v>
      </c>
      <c r="K130" s="14"/>
    </row>
    <row r="131" spans="2:11" s="4" customFormat="1" x14ac:dyDescent="0.45">
      <c r="B131" s="23">
        <v>4136362302</v>
      </c>
      <c r="C131" s="22">
        <v>390</v>
      </c>
      <c r="D131" s="21">
        <v>688</v>
      </c>
      <c r="E131" s="21">
        <v>759</v>
      </c>
      <c r="F131" s="20">
        <v>1415</v>
      </c>
      <c r="G131" s="16">
        <f>IFERROR(ROUNDUP(AVERAGEIF(C131:F131,"&gt;0"),0),0)</f>
        <v>813</v>
      </c>
      <c r="H131" s="15">
        <f>IFERROR(ROUNDUP(SUM(G131/$B$12),0),0)</f>
        <v>17</v>
      </c>
      <c r="I131" s="15">
        <f>IFERROR(ROUNDUP(SUM(H131/$B$10),0),0)</f>
        <v>5</v>
      </c>
      <c r="J131" s="15">
        <f>IFERROR(ROUNDUP(SUM(I131*$B$8),0),0)</f>
        <v>20</v>
      </c>
      <c r="K131" s="14"/>
    </row>
    <row r="132" spans="2:11" s="4" customFormat="1" x14ac:dyDescent="0.45">
      <c r="B132" s="23">
        <v>4136362303</v>
      </c>
      <c r="C132" s="22">
        <v>746</v>
      </c>
      <c r="D132" s="21">
        <v>877</v>
      </c>
      <c r="E132" s="21">
        <v>1157</v>
      </c>
      <c r="F132" s="20">
        <v>773</v>
      </c>
      <c r="G132" s="16">
        <f>IFERROR(ROUNDUP(AVERAGEIF(C132:F132,"&gt;0"),0),0)</f>
        <v>889</v>
      </c>
      <c r="H132" s="15">
        <f>IFERROR(ROUNDUP(SUM(G132/$B$12),0),0)</f>
        <v>18</v>
      </c>
      <c r="I132" s="15">
        <f>IFERROR(ROUNDUP(SUM(H132/$B$10),0),0)</f>
        <v>5</v>
      </c>
      <c r="J132" s="15">
        <f>IFERROR(ROUNDUP(SUM(I132*$B$8),0),0)</f>
        <v>20</v>
      </c>
      <c r="K132" s="14"/>
    </row>
    <row r="133" spans="2:11" s="4" customFormat="1" x14ac:dyDescent="0.45">
      <c r="B133" s="23">
        <v>4136362304</v>
      </c>
      <c r="C133" s="22">
        <v>1025</v>
      </c>
      <c r="D133" s="21">
        <v>785</v>
      </c>
      <c r="E133" s="21">
        <v>779</v>
      </c>
      <c r="F133" s="20">
        <v>1258</v>
      </c>
      <c r="G133" s="16">
        <f>IFERROR(ROUNDUP(AVERAGEIF(C133:F133,"&gt;0"),0),0)</f>
        <v>962</v>
      </c>
      <c r="H133" s="15">
        <f>IFERROR(ROUNDUP(SUM(G133/$B$12),0),0)</f>
        <v>20</v>
      </c>
      <c r="I133" s="15">
        <f>IFERROR(ROUNDUP(SUM(H133/$B$10),0),0)</f>
        <v>5</v>
      </c>
      <c r="J133" s="15">
        <f>IFERROR(ROUNDUP(SUM(I133*$B$8),0),0)</f>
        <v>20</v>
      </c>
      <c r="K133" s="14"/>
    </row>
    <row r="134" spans="2:11" s="4" customFormat="1" x14ac:dyDescent="0.45">
      <c r="B134" s="23">
        <v>4136362313</v>
      </c>
      <c r="C134" s="22">
        <v>973</v>
      </c>
      <c r="D134" s="21">
        <v>1011</v>
      </c>
      <c r="E134" s="21">
        <v>1031</v>
      </c>
      <c r="F134" s="20">
        <v>587</v>
      </c>
      <c r="G134" s="16">
        <f>IFERROR(ROUNDUP(AVERAGEIF(C134:F134,"&gt;0"),0),0)</f>
        <v>901</v>
      </c>
      <c r="H134" s="15">
        <f>IFERROR(ROUNDUP(SUM(G134/$B$12),0),0)</f>
        <v>19</v>
      </c>
      <c r="I134" s="15">
        <f>IFERROR(ROUNDUP(SUM(H134/$B$10),0),0)</f>
        <v>5</v>
      </c>
      <c r="J134" s="15">
        <f>IFERROR(ROUNDUP(SUM(I134*$B$8),0),0)</f>
        <v>20</v>
      </c>
      <c r="K134" s="14"/>
    </row>
    <row r="135" spans="2:11" s="4" customFormat="1" x14ac:dyDescent="0.45">
      <c r="B135" s="23">
        <v>4234862117</v>
      </c>
      <c r="C135" s="22">
        <v>1625</v>
      </c>
      <c r="D135" s="21">
        <v>998</v>
      </c>
      <c r="E135" s="21">
        <v>2296</v>
      </c>
      <c r="F135" s="20">
        <v>1557</v>
      </c>
      <c r="G135" s="16">
        <f>IFERROR(ROUNDUP(AVERAGEIF(C135:F135,"&gt;0"),0),0)</f>
        <v>1619</v>
      </c>
      <c r="H135" s="15">
        <f>IFERROR(ROUNDUP(SUM(G135/$B$12),0),0)</f>
        <v>33</v>
      </c>
      <c r="I135" s="15">
        <f>IFERROR(ROUNDUP(SUM(H135/$B$10),0),0)</f>
        <v>9</v>
      </c>
      <c r="J135" s="15">
        <f>IFERROR(ROUNDUP(SUM(I135*$B$8),0),0)</f>
        <v>36</v>
      </c>
      <c r="K135" s="14"/>
    </row>
    <row r="136" spans="2:11" s="4" customFormat="1" x14ac:dyDescent="0.45">
      <c r="B136" s="23">
        <v>4234862131</v>
      </c>
      <c r="C136" s="22">
        <v>736</v>
      </c>
      <c r="D136" s="21">
        <v>1733</v>
      </c>
      <c r="E136" s="21">
        <v>735</v>
      </c>
      <c r="F136" s="20">
        <v>1242</v>
      </c>
      <c r="G136" s="16">
        <f>IFERROR(ROUNDUP(AVERAGEIF(C136:F136,"&gt;0"),0),0)</f>
        <v>1112</v>
      </c>
      <c r="H136" s="15">
        <f>IFERROR(ROUNDUP(SUM(G136/$B$12),0),0)</f>
        <v>23</v>
      </c>
      <c r="I136" s="15">
        <f>IFERROR(ROUNDUP(SUM(H136/$B$10),0),0)</f>
        <v>6</v>
      </c>
      <c r="J136" s="15">
        <f>IFERROR(ROUNDUP(SUM(I136*$B$8),0),0)</f>
        <v>24</v>
      </c>
      <c r="K136" s="14"/>
    </row>
    <row r="137" spans="2:11" s="4" customFormat="1" x14ac:dyDescent="0.45">
      <c r="B137" s="23">
        <v>4234862138</v>
      </c>
      <c r="C137" s="22">
        <v>907</v>
      </c>
      <c r="D137" s="21">
        <v>873</v>
      </c>
      <c r="E137" s="21">
        <v>1578</v>
      </c>
      <c r="F137" s="20">
        <v>2126</v>
      </c>
      <c r="G137" s="16">
        <f>IFERROR(ROUNDUP(AVERAGEIF(C137:F137,"&gt;0"),0),0)</f>
        <v>1371</v>
      </c>
      <c r="H137" s="15">
        <f>IFERROR(ROUNDUP(SUM(G137/$B$12),0),0)</f>
        <v>28</v>
      </c>
      <c r="I137" s="15">
        <f>IFERROR(ROUNDUP(SUM(H137/$B$10),0),0)</f>
        <v>7</v>
      </c>
      <c r="J137" s="15">
        <f>IFERROR(ROUNDUP(SUM(I137*$B$8),0),0)</f>
        <v>28</v>
      </c>
      <c r="K137" s="14"/>
    </row>
    <row r="138" spans="2:11" s="4" customFormat="1" x14ac:dyDescent="0.45">
      <c r="B138" s="23">
        <v>4234862153</v>
      </c>
      <c r="C138" s="22">
        <v>38</v>
      </c>
      <c r="D138" s="21">
        <v>854</v>
      </c>
      <c r="E138" s="21">
        <v>1562</v>
      </c>
      <c r="F138" s="20">
        <v>1021</v>
      </c>
      <c r="G138" s="16">
        <f>IFERROR(ROUNDUP(AVERAGEIF(C138:F138,"&gt;0"),0),0)</f>
        <v>869</v>
      </c>
      <c r="H138" s="15">
        <f>IFERROR(ROUNDUP(SUM(G138/$B$12),0),0)</f>
        <v>18</v>
      </c>
      <c r="I138" s="15">
        <f>IFERROR(ROUNDUP(SUM(H138/$B$10),0),0)</f>
        <v>5</v>
      </c>
      <c r="J138" s="15">
        <f>IFERROR(ROUNDUP(SUM(I138*$B$8),0),0)</f>
        <v>20</v>
      </c>
      <c r="K138" s="14"/>
    </row>
    <row r="139" spans="2:11" s="4" customFormat="1" x14ac:dyDescent="0.45">
      <c r="B139" s="23">
        <v>4234862227</v>
      </c>
      <c r="C139" s="22">
        <v>1675</v>
      </c>
      <c r="D139" s="21">
        <v>1706</v>
      </c>
      <c r="E139" s="21">
        <v>1725</v>
      </c>
      <c r="F139" s="20">
        <v>1326</v>
      </c>
      <c r="G139" s="16">
        <f>IFERROR(ROUNDUP(AVERAGEIF(C139:F139,"&gt;0"),0),0)</f>
        <v>1608</v>
      </c>
      <c r="H139" s="15">
        <f>IFERROR(ROUNDUP(SUM(G139/$B$12),0),0)</f>
        <v>33</v>
      </c>
      <c r="I139" s="15">
        <f>IFERROR(ROUNDUP(SUM(H139/$B$10),0),0)</f>
        <v>9</v>
      </c>
      <c r="J139" s="15">
        <f>IFERROR(ROUNDUP(SUM(I139*$B$8),0),0)</f>
        <v>36</v>
      </c>
      <c r="K139" s="14"/>
    </row>
    <row r="140" spans="2:11" s="4" customFormat="1" x14ac:dyDescent="0.45">
      <c r="B140" s="23">
        <v>4234862230</v>
      </c>
      <c r="C140" s="22">
        <v>742</v>
      </c>
      <c r="D140" s="21">
        <v>1238</v>
      </c>
      <c r="E140" s="21">
        <v>432</v>
      </c>
      <c r="F140" s="20">
        <v>856</v>
      </c>
      <c r="G140" s="16">
        <f>IFERROR(ROUNDUP(AVERAGEIF(C140:F140,"&gt;0"),0),0)</f>
        <v>817</v>
      </c>
      <c r="H140" s="15">
        <f>IFERROR(ROUNDUP(SUM(G140/$B$12),0),0)</f>
        <v>17</v>
      </c>
      <c r="I140" s="15">
        <f>IFERROR(ROUNDUP(SUM(H140/$B$10),0),0)</f>
        <v>5</v>
      </c>
      <c r="J140" s="15">
        <f>IFERROR(ROUNDUP(SUM(I140*$B$8),0),0)</f>
        <v>20</v>
      </c>
      <c r="K140" s="14"/>
    </row>
    <row r="141" spans="2:11" s="4" customFormat="1" x14ac:dyDescent="0.45">
      <c r="B141" s="23">
        <v>4234862232</v>
      </c>
      <c r="C141" s="22">
        <v>1834</v>
      </c>
      <c r="D141" s="21">
        <v>944</v>
      </c>
      <c r="E141" s="21">
        <v>536</v>
      </c>
      <c r="F141" s="20">
        <v>875</v>
      </c>
      <c r="G141" s="16">
        <f>IFERROR(ROUNDUP(AVERAGEIF(C141:F141,"&gt;0"),0),0)</f>
        <v>1048</v>
      </c>
      <c r="H141" s="15">
        <f>IFERROR(ROUNDUP(SUM(G141/$B$12),0),0)</f>
        <v>21</v>
      </c>
      <c r="I141" s="15">
        <f>IFERROR(ROUNDUP(SUM(H141/$B$10),0),0)</f>
        <v>6</v>
      </c>
      <c r="J141" s="15">
        <f>IFERROR(ROUNDUP(SUM(I141*$B$8),0),0)</f>
        <v>24</v>
      </c>
      <c r="K141" s="14"/>
    </row>
    <row r="142" spans="2:11" s="4" customFormat="1" x14ac:dyDescent="0.45">
      <c r="B142" s="23">
        <v>4234862244</v>
      </c>
      <c r="C142" s="22">
        <v>1078</v>
      </c>
      <c r="D142" s="21">
        <v>527</v>
      </c>
      <c r="E142" s="21">
        <v>1030</v>
      </c>
      <c r="F142" s="20">
        <v>1493</v>
      </c>
      <c r="G142" s="16">
        <f>IFERROR(ROUNDUP(AVERAGEIF(C142:F142,"&gt;0"),0),0)</f>
        <v>1032</v>
      </c>
      <c r="H142" s="15">
        <f>IFERROR(ROUNDUP(SUM(G142/$B$12),0),0)</f>
        <v>21</v>
      </c>
      <c r="I142" s="15">
        <f>IFERROR(ROUNDUP(SUM(H142/$B$10),0),0)</f>
        <v>6</v>
      </c>
      <c r="J142" s="15">
        <f>IFERROR(ROUNDUP(SUM(I142*$B$8),0),0)</f>
        <v>24</v>
      </c>
      <c r="K142" s="14"/>
    </row>
    <row r="143" spans="2:11" s="4" customFormat="1" x14ac:dyDescent="0.45">
      <c r="B143" s="23">
        <v>4234862245</v>
      </c>
      <c r="C143" s="22">
        <v>295</v>
      </c>
      <c r="D143" s="21">
        <v>1755</v>
      </c>
      <c r="E143" s="21">
        <v>2</v>
      </c>
      <c r="F143" s="20">
        <v>1624</v>
      </c>
      <c r="G143" s="16">
        <f>IFERROR(ROUNDUP(AVERAGEIF(C143:F143,"&gt;0"),0),0)</f>
        <v>919</v>
      </c>
      <c r="H143" s="15">
        <f>IFERROR(ROUNDUP(SUM(G143/$B$12),0),0)</f>
        <v>19</v>
      </c>
      <c r="I143" s="15">
        <f>IFERROR(ROUNDUP(SUM(H143/$B$10),0),0)</f>
        <v>5</v>
      </c>
      <c r="J143" s="15">
        <f>IFERROR(ROUNDUP(SUM(I143*$B$8),0),0)</f>
        <v>20</v>
      </c>
      <c r="K143" s="14"/>
    </row>
    <row r="144" spans="2:11" s="4" customFormat="1" x14ac:dyDescent="0.45">
      <c r="B144" s="23">
        <v>4234862251</v>
      </c>
      <c r="C144" s="22">
        <v>687</v>
      </c>
      <c r="D144" s="21">
        <v>1030</v>
      </c>
      <c r="E144" s="21">
        <v>730</v>
      </c>
      <c r="F144" s="20">
        <v>808</v>
      </c>
      <c r="G144" s="16">
        <f>IFERROR(ROUNDUP(AVERAGEIF(C144:F144,"&gt;0"),0),0)</f>
        <v>814</v>
      </c>
      <c r="H144" s="15">
        <f>IFERROR(ROUNDUP(SUM(G144/$B$12),0),0)</f>
        <v>17</v>
      </c>
      <c r="I144" s="15">
        <f>IFERROR(ROUNDUP(SUM(H144/$B$10),0),0)</f>
        <v>5</v>
      </c>
      <c r="J144" s="15">
        <f>IFERROR(ROUNDUP(SUM(I144*$B$8),0),0)</f>
        <v>20</v>
      </c>
      <c r="K144" s="14"/>
    </row>
    <row r="145" spans="2:11" s="4" customFormat="1" x14ac:dyDescent="0.45">
      <c r="B145" s="23">
        <v>4234862252</v>
      </c>
      <c r="C145" s="22">
        <v>1308</v>
      </c>
      <c r="D145" s="21">
        <v>1441</v>
      </c>
      <c r="E145" s="21">
        <v>1387</v>
      </c>
      <c r="F145" s="20">
        <v>908</v>
      </c>
      <c r="G145" s="16">
        <f>IFERROR(ROUNDUP(AVERAGEIF(C145:F145,"&gt;0"),0),0)</f>
        <v>1261</v>
      </c>
      <c r="H145" s="15">
        <f>IFERROR(ROUNDUP(SUM(G145/$B$12),0),0)</f>
        <v>26</v>
      </c>
      <c r="I145" s="15">
        <f>IFERROR(ROUNDUP(SUM(H145/$B$10),0),0)</f>
        <v>7</v>
      </c>
      <c r="J145" s="15">
        <f>IFERROR(ROUNDUP(SUM(I145*$B$8),0),0)</f>
        <v>28</v>
      </c>
      <c r="K145" s="14"/>
    </row>
    <row r="146" spans="2:11" s="4" customFormat="1" x14ac:dyDescent="0.45">
      <c r="B146" s="23">
        <v>4234962115</v>
      </c>
      <c r="C146" s="22">
        <v>78</v>
      </c>
      <c r="D146" s="21">
        <v>77</v>
      </c>
      <c r="E146" s="21">
        <v>787</v>
      </c>
      <c r="F146" s="20">
        <v>1066</v>
      </c>
      <c r="G146" s="16">
        <f>IFERROR(ROUNDUP(AVERAGEIF(C146:F146,"&gt;0"),0),0)</f>
        <v>502</v>
      </c>
      <c r="H146" s="15">
        <f>IFERROR(ROUNDUP(SUM(G146/$B$12),0),0)</f>
        <v>11</v>
      </c>
      <c r="I146" s="15">
        <f>IFERROR(ROUNDUP(SUM(H146/$B$10),0),0)</f>
        <v>3</v>
      </c>
      <c r="J146" s="15">
        <f>IFERROR(ROUNDUP(SUM(I146*$B$8),0),0)</f>
        <v>12</v>
      </c>
      <c r="K146" s="14"/>
    </row>
    <row r="147" spans="2:11" s="4" customFormat="1" x14ac:dyDescent="0.45">
      <c r="B147" s="23">
        <v>4234962116</v>
      </c>
      <c r="C147" s="22"/>
      <c r="D147" s="21"/>
      <c r="E147" s="21">
        <v>975</v>
      </c>
      <c r="F147" s="20">
        <v>935</v>
      </c>
      <c r="G147" s="16">
        <f>IFERROR(ROUNDUP(AVERAGEIF(C147:F147,"&gt;0"),0),0)</f>
        <v>955</v>
      </c>
      <c r="H147" s="15">
        <f>IFERROR(ROUNDUP(SUM(G147/$B$12),0),0)</f>
        <v>20</v>
      </c>
      <c r="I147" s="15">
        <f>IFERROR(ROUNDUP(SUM(H147/$B$10),0),0)</f>
        <v>5</v>
      </c>
      <c r="J147" s="15">
        <f>IFERROR(ROUNDUP(SUM(I147*$B$8),0),0)</f>
        <v>20</v>
      </c>
      <c r="K147" s="14"/>
    </row>
    <row r="148" spans="2:11" s="4" customFormat="1" x14ac:dyDescent="0.45">
      <c r="B148" s="23">
        <v>4234962121</v>
      </c>
      <c r="C148" s="22"/>
      <c r="D148" s="21"/>
      <c r="E148" s="21">
        <v>943</v>
      </c>
      <c r="F148" s="20">
        <v>1581</v>
      </c>
      <c r="G148" s="16">
        <f>IFERROR(ROUNDUP(AVERAGEIF(C148:F148,"&gt;0"),0),0)</f>
        <v>1262</v>
      </c>
      <c r="H148" s="15">
        <f>IFERROR(ROUNDUP(SUM(G148/$B$12),0),0)</f>
        <v>26</v>
      </c>
      <c r="I148" s="15">
        <f>IFERROR(ROUNDUP(SUM(H148/$B$10),0),0)</f>
        <v>7</v>
      </c>
      <c r="J148" s="15">
        <f>IFERROR(ROUNDUP(SUM(I148*$B$8),0),0)</f>
        <v>28</v>
      </c>
      <c r="K148" s="14"/>
    </row>
    <row r="149" spans="2:11" s="4" customFormat="1" x14ac:dyDescent="0.45">
      <c r="B149" s="23">
        <v>4234962122</v>
      </c>
      <c r="C149" s="22"/>
      <c r="D149" s="21"/>
      <c r="E149" s="21">
        <v>976</v>
      </c>
      <c r="F149" s="20">
        <v>798</v>
      </c>
      <c r="G149" s="16">
        <f>IFERROR(ROUNDUP(AVERAGEIF(C149:F149,"&gt;0"),0),0)</f>
        <v>887</v>
      </c>
      <c r="H149" s="15">
        <f>IFERROR(ROUNDUP(SUM(G149/$B$12),0),0)</f>
        <v>18</v>
      </c>
      <c r="I149" s="15">
        <f>IFERROR(ROUNDUP(SUM(H149/$B$10),0),0)</f>
        <v>5</v>
      </c>
      <c r="J149" s="15">
        <f>IFERROR(ROUNDUP(SUM(I149*$B$8),0),0)</f>
        <v>20</v>
      </c>
      <c r="K149" s="14"/>
    </row>
    <row r="150" spans="2:11" s="4" customFormat="1" x14ac:dyDescent="0.45">
      <c r="B150" s="23">
        <v>4234962123</v>
      </c>
      <c r="C150" s="22"/>
      <c r="D150" s="21"/>
      <c r="E150" s="21">
        <v>1155</v>
      </c>
      <c r="F150" s="20">
        <v>1276</v>
      </c>
      <c r="G150" s="16">
        <f>IFERROR(ROUNDUP(AVERAGEIF(C150:F150,"&gt;0"),0),0)</f>
        <v>1216</v>
      </c>
      <c r="H150" s="15">
        <f>IFERROR(ROUNDUP(SUM(G150/$B$12),0),0)</f>
        <v>25</v>
      </c>
      <c r="I150" s="15">
        <f>IFERROR(ROUNDUP(SUM(H150/$B$10),0),0)</f>
        <v>7</v>
      </c>
      <c r="J150" s="15">
        <f>IFERROR(ROUNDUP(SUM(I150*$B$8),0),0)</f>
        <v>28</v>
      </c>
      <c r="K150" s="14"/>
    </row>
    <row r="151" spans="2:11" s="4" customFormat="1" x14ac:dyDescent="0.45">
      <c r="B151" s="23">
        <v>4234962129</v>
      </c>
      <c r="C151" s="22"/>
      <c r="D151" s="21"/>
      <c r="E151" s="21">
        <v>1147</v>
      </c>
      <c r="F151" s="20">
        <v>145</v>
      </c>
      <c r="G151" s="16">
        <f>IFERROR(ROUNDUP(AVERAGEIF(C151:F151,"&gt;0"),0),0)</f>
        <v>646</v>
      </c>
      <c r="H151" s="15">
        <f>IFERROR(ROUNDUP(SUM(G151/$B$12),0),0)</f>
        <v>13</v>
      </c>
      <c r="I151" s="15">
        <f>IFERROR(ROUNDUP(SUM(H151/$B$10),0),0)</f>
        <v>4</v>
      </c>
      <c r="J151" s="15">
        <f>IFERROR(ROUNDUP(SUM(I151*$B$8),0),0)</f>
        <v>16</v>
      </c>
      <c r="K151" s="14"/>
    </row>
    <row r="152" spans="2:11" s="4" customFormat="1" x14ac:dyDescent="0.45">
      <c r="B152" s="23">
        <v>4234962130</v>
      </c>
      <c r="C152" s="22"/>
      <c r="D152" s="21"/>
      <c r="E152" s="21">
        <v>1046</v>
      </c>
      <c r="F152" s="20">
        <v>2006</v>
      </c>
      <c r="G152" s="16">
        <f>IFERROR(ROUNDUP(AVERAGEIF(C152:F152,"&gt;0"),0),0)</f>
        <v>1526</v>
      </c>
      <c r="H152" s="15">
        <f>IFERROR(ROUNDUP(SUM(G152/$B$12),0),0)</f>
        <v>31</v>
      </c>
      <c r="I152" s="15">
        <f>IFERROR(ROUNDUP(SUM(H152/$B$10),0),0)</f>
        <v>8</v>
      </c>
      <c r="J152" s="15">
        <f>IFERROR(ROUNDUP(SUM(I152*$B$8),0),0)</f>
        <v>32</v>
      </c>
      <c r="K152" s="14"/>
    </row>
    <row r="153" spans="2:11" s="4" customFormat="1" x14ac:dyDescent="0.45">
      <c r="B153" s="23">
        <v>4234962133</v>
      </c>
      <c r="C153" s="22"/>
      <c r="D153" s="21"/>
      <c r="E153" s="21">
        <v>920</v>
      </c>
      <c r="F153" s="20">
        <v>1780</v>
      </c>
      <c r="G153" s="16">
        <f>IFERROR(ROUNDUP(AVERAGEIF(C153:F153,"&gt;0"),0),0)</f>
        <v>1350</v>
      </c>
      <c r="H153" s="15">
        <f>IFERROR(ROUNDUP(SUM(G153/$B$12),0),0)</f>
        <v>27</v>
      </c>
      <c r="I153" s="15">
        <f>IFERROR(ROUNDUP(SUM(H153/$B$10),0),0)</f>
        <v>7</v>
      </c>
      <c r="J153" s="15">
        <f>IFERROR(ROUNDUP(SUM(I153*$B$8),0),0)</f>
        <v>28</v>
      </c>
      <c r="K153" s="14"/>
    </row>
    <row r="154" spans="2:11" s="4" customFormat="1" x14ac:dyDescent="0.45">
      <c r="B154" s="23">
        <v>4234962139</v>
      </c>
      <c r="C154" s="22"/>
      <c r="D154" s="21"/>
      <c r="E154" s="21">
        <v>944</v>
      </c>
      <c r="F154" s="20">
        <v>1464</v>
      </c>
      <c r="G154" s="16">
        <f>IFERROR(ROUNDUP(AVERAGEIF(C154:F154,"&gt;0"),0),0)</f>
        <v>1204</v>
      </c>
      <c r="H154" s="15">
        <f>IFERROR(ROUNDUP(SUM(G154/$B$12),0),0)</f>
        <v>25</v>
      </c>
      <c r="I154" s="15">
        <f>IFERROR(ROUNDUP(SUM(H154/$B$10),0),0)</f>
        <v>7</v>
      </c>
      <c r="J154" s="15">
        <f>IFERROR(ROUNDUP(SUM(I154*$B$8),0),0)</f>
        <v>28</v>
      </c>
      <c r="K154" s="14"/>
    </row>
    <row r="155" spans="2:11" s="4" customFormat="1" x14ac:dyDescent="0.45">
      <c r="B155" s="23">
        <v>4234962140</v>
      </c>
      <c r="C155" s="22"/>
      <c r="D155" s="21"/>
      <c r="E155" s="21">
        <v>1305</v>
      </c>
      <c r="F155" s="20">
        <v>1417</v>
      </c>
      <c r="G155" s="16">
        <f>IFERROR(ROUNDUP(AVERAGEIF(C155:F155,"&gt;0"),0),0)</f>
        <v>1361</v>
      </c>
      <c r="H155" s="15">
        <f>IFERROR(ROUNDUP(SUM(G155/$B$12),0),0)</f>
        <v>28</v>
      </c>
      <c r="I155" s="15">
        <f>IFERROR(ROUNDUP(SUM(H155/$B$10),0),0)</f>
        <v>7</v>
      </c>
      <c r="J155" s="15">
        <f>IFERROR(ROUNDUP(SUM(I155*$B$8),0),0)</f>
        <v>28</v>
      </c>
      <c r="K155" s="14"/>
    </row>
    <row r="156" spans="2:11" s="4" customFormat="1" x14ac:dyDescent="0.45">
      <c r="B156" s="23">
        <v>4234962143</v>
      </c>
      <c r="C156" s="22"/>
      <c r="D156" s="21"/>
      <c r="E156" s="21">
        <v>274</v>
      </c>
      <c r="F156" s="20">
        <v>2183</v>
      </c>
      <c r="G156" s="16">
        <f>IFERROR(ROUNDUP(AVERAGEIF(C156:F156,"&gt;0"),0),0)</f>
        <v>1229</v>
      </c>
      <c r="H156" s="15">
        <f>IFERROR(ROUNDUP(SUM(G156/$B$12),0),0)</f>
        <v>25</v>
      </c>
      <c r="I156" s="15">
        <f>IFERROR(ROUNDUP(SUM(H156/$B$10),0),0)</f>
        <v>7</v>
      </c>
      <c r="J156" s="15">
        <f>IFERROR(ROUNDUP(SUM(I156*$B$8),0),0)</f>
        <v>28</v>
      </c>
      <c r="K156" s="14"/>
    </row>
    <row r="157" spans="2:11" s="4" customFormat="1" x14ac:dyDescent="0.45">
      <c r="B157" s="23">
        <v>4234962148</v>
      </c>
      <c r="C157" s="22"/>
      <c r="D157" s="21"/>
      <c r="E157" s="21">
        <v>1077</v>
      </c>
      <c r="F157" s="20">
        <v>940</v>
      </c>
      <c r="G157" s="16">
        <f>IFERROR(ROUNDUP(AVERAGEIF(C157:F157,"&gt;0"),0),0)</f>
        <v>1009</v>
      </c>
      <c r="H157" s="15">
        <f>IFERROR(ROUNDUP(SUM(G157/$B$12),0),0)</f>
        <v>21</v>
      </c>
      <c r="I157" s="15">
        <f>IFERROR(ROUNDUP(SUM(H157/$B$10),0),0)</f>
        <v>6</v>
      </c>
      <c r="J157" s="15">
        <f>IFERROR(ROUNDUP(SUM(I157*$B$8),0),0)</f>
        <v>24</v>
      </c>
      <c r="K157" s="14"/>
    </row>
    <row r="158" spans="2:11" s="4" customFormat="1" x14ac:dyDescent="0.45">
      <c r="B158" s="23">
        <v>4234962149</v>
      </c>
      <c r="C158" s="22"/>
      <c r="D158" s="21"/>
      <c r="E158" s="21">
        <v>1588</v>
      </c>
      <c r="F158" s="20">
        <v>639</v>
      </c>
      <c r="G158" s="16">
        <f>IFERROR(ROUNDUP(AVERAGEIF(C158:F158,"&gt;0"),0),0)</f>
        <v>1114</v>
      </c>
      <c r="H158" s="15">
        <f>IFERROR(ROUNDUP(SUM(G158/$B$12),0),0)</f>
        <v>23</v>
      </c>
      <c r="I158" s="15">
        <f>IFERROR(ROUNDUP(SUM(H158/$B$10),0),0)</f>
        <v>6</v>
      </c>
      <c r="J158" s="15">
        <f>IFERROR(ROUNDUP(SUM(I158*$B$8),0),0)</f>
        <v>24</v>
      </c>
      <c r="K158" s="14"/>
    </row>
    <row r="159" spans="2:11" s="4" customFormat="1" x14ac:dyDescent="0.45">
      <c r="B159" s="23">
        <v>4234962229</v>
      </c>
      <c r="C159" s="22"/>
      <c r="D159" s="21"/>
      <c r="E159" s="21">
        <v>1140</v>
      </c>
      <c r="F159" s="20">
        <v>1125</v>
      </c>
      <c r="G159" s="16">
        <f>IFERROR(ROUNDUP(AVERAGEIF(C159:F159,"&gt;0"),0),0)</f>
        <v>1133</v>
      </c>
      <c r="H159" s="15">
        <f>IFERROR(ROUNDUP(SUM(G159/$B$12),0),0)</f>
        <v>23</v>
      </c>
      <c r="I159" s="15">
        <f>IFERROR(ROUNDUP(SUM(H159/$B$10),0),0)</f>
        <v>6</v>
      </c>
      <c r="J159" s="15">
        <f>IFERROR(ROUNDUP(SUM(I159*$B$8),0),0)</f>
        <v>24</v>
      </c>
      <c r="K159" s="14"/>
    </row>
    <row r="160" spans="2:11" s="4" customFormat="1" x14ac:dyDescent="0.45">
      <c r="B160" s="23">
        <v>4234962231</v>
      </c>
      <c r="C160" s="22"/>
      <c r="D160" s="21"/>
      <c r="E160" s="21">
        <v>1637</v>
      </c>
      <c r="F160" s="20">
        <v>356</v>
      </c>
      <c r="G160" s="16">
        <f>IFERROR(ROUNDUP(AVERAGEIF(C160:F160,"&gt;0"),0),0)</f>
        <v>997</v>
      </c>
      <c r="H160" s="15">
        <f>IFERROR(ROUNDUP(SUM(G160/$B$12),0),0)</f>
        <v>20</v>
      </c>
      <c r="I160" s="15">
        <f>IFERROR(ROUNDUP(SUM(H160/$B$10),0),0)</f>
        <v>5</v>
      </c>
      <c r="J160" s="15">
        <f>IFERROR(ROUNDUP(SUM(I160*$B$8),0),0)</f>
        <v>20</v>
      </c>
      <c r="K160" s="14"/>
    </row>
    <row r="161" spans="2:11" s="4" customFormat="1" x14ac:dyDescent="0.45">
      <c r="B161" s="23">
        <v>4236362200</v>
      </c>
      <c r="C161" s="22"/>
      <c r="D161" s="21"/>
      <c r="E161" s="21">
        <v>587</v>
      </c>
      <c r="F161" s="20">
        <v>1407</v>
      </c>
      <c r="G161" s="16">
        <f>IFERROR(ROUNDUP(AVERAGEIF(C161:F161,"&gt;0"),0),0)</f>
        <v>997</v>
      </c>
      <c r="H161" s="15">
        <f>IFERROR(ROUNDUP(SUM(G161/$B$12),0),0)</f>
        <v>20</v>
      </c>
      <c r="I161" s="15">
        <f>IFERROR(ROUNDUP(SUM(H161/$B$10),0),0)</f>
        <v>5</v>
      </c>
      <c r="J161" s="15">
        <f>IFERROR(ROUNDUP(SUM(I161*$B$8),0),0)</f>
        <v>20</v>
      </c>
      <c r="K161" s="14"/>
    </row>
    <row r="162" spans="2:11" s="4" customFormat="1" x14ac:dyDescent="0.45">
      <c r="B162" s="23">
        <v>4236362203</v>
      </c>
      <c r="C162" s="22"/>
      <c r="D162" s="21"/>
      <c r="E162" s="21">
        <v>1436</v>
      </c>
      <c r="F162" s="20">
        <v>998</v>
      </c>
      <c r="G162" s="16">
        <f>IFERROR(ROUNDUP(AVERAGEIF(C162:F162,"&gt;0"),0),0)</f>
        <v>1217</v>
      </c>
      <c r="H162" s="15">
        <f>IFERROR(ROUNDUP(SUM(G162/$B$12),0),0)</f>
        <v>25</v>
      </c>
      <c r="I162" s="15">
        <f>IFERROR(ROUNDUP(SUM(H162/$B$10),0),0)</f>
        <v>7</v>
      </c>
      <c r="J162" s="15">
        <f>IFERROR(ROUNDUP(SUM(I162*$B$8),0),0)</f>
        <v>28</v>
      </c>
      <c r="K162" s="14"/>
    </row>
    <row r="163" spans="2:11" s="4" customFormat="1" x14ac:dyDescent="0.45">
      <c r="B163" s="23">
        <v>4236362204</v>
      </c>
      <c r="C163" s="22"/>
      <c r="D163" s="21"/>
      <c r="E163" s="21">
        <v>1119</v>
      </c>
      <c r="F163" s="20">
        <v>922</v>
      </c>
      <c r="G163" s="16">
        <f>IFERROR(ROUNDUP(AVERAGEIF(C163:F163,"&gt;0"),0),0)</f>
        <v>1021</v>
      </c>
      <c r="H163" s="15">
        <f>IFERROR(ROUNDUP(SUM(G163/$B$12),0),0)</f>
        <v>21</v>
      </c>
      <c r="I163" s="15">
        <f>IFERROR(ROUNDUP(SUM(H163/$B$10),0),0)</f>
        <v>6</v>
      </c>
      <c r="J163" s="15">
        <f>IFERROR(ROUNDUP(SUM(I163*$B$8),0),0)</f>
        <v>24</v>
      </c>
      <c r="K163" s="14"/>
    </row>
    <row r="164" spans="2:11" s="4" customFormat="1" x14ac:dyDescent="0.45">
      <c r="B164" s="23">
        <v>4236362205</v>
      </c>
      <c r="C164" s="22"/>
      <c r="D164" s="21"/>
      <c r="E164" s="21">
        <v>689</v>
      </c>
      <c r="F164" s="20">
        <v>1021</v>
      </c>
      <c r="G164" s="16">
        <f>IFERROR(ROUNDUP(AVERAGEIF(C164:F164,"&gt;0"),0),0)</f>
        <v>855</v>
      </c>
      <c r="H164" s="15">
        <f>IFERROR(ROUNDUP(SUM(G164/$B$12),0),0)</f>
        <v>18</v>
      </c>
      <c r="I164" s="15">
        <f>IFERROR(ROUNDUP(SUM(H164/$B$10),0),0)</f>
        <v>5</v>
      </c>
      <c r="J164" s="15">
        <f>IFERROR(ROUNDUP(SUM(I164*$B$8),0),0)</f>
        <v>20</v>
      </c>
      <c r="K164" s="14"/>
    </row>
    <row r="165" spans="2:11" s="4" customFormat="1" x14ac:dyDescent="0.45">
      <c r="B165" s="23">
        <v>4236362206</v>
      </c>
      <c r="C165" s="22"/>
      <c r="D165" s="22"/>
      <c r="E165" s="22">
        <v>1052</v>
      </c>
      <c r="F165" s="20">
        <v>967</v>
      </c>
      <c r="G165" s="16">
        <f>IFERROR(ROUNDUP(AVERAGEIF(C165:F165,"&gt;0"),0),0)</f>
        <v>1010</v>
      </c>
      <c r="H165" s="15">
        <f>IFERROR(ROUNDUP(SUM(G165/$B$12),0),0)</f>
        <v>21</v>
      </c>
      <c r="I165" s="15">
        <f>IFERROR(ROUNDUP(SUM(H165/$B$10),0),0)</f>
        <v>6</v>
      </c>
      <c r="J165" s="15">
        <f>IFERROR(ROUNDUP(SUM(I165*$B$8),0),0)</f>
        <v>24</v>
      </c>
      <c r="K165" s="14"/>
    </row>
    <row r="166" spans="2:11" s="4" customFormat="1" x14ac:dyDescent="0.45">
      <c r="B166" s="23">
        <v>4236362207</v>
      </c>
      <c r="C166" s="22"/>
      <c r="D166" s="22"/>
      <c r="E166" s="22">
        <v>96</v>
      </c>
      <c r="F166" s="20">
        <v>1668</v>
      </c>
      <c r="G166" s="16">
        <f>IFERROR(ROUNDUP(AVERAGEIF(C166:F166,"&gt;0"),0),0)</f>
        <v>882</v>
      </c>
      <c r="H166" s="15">
        <f>IFERROR(ROUNDUP(SUM(G166/$B$12),0),0)</f>
        <v>18</v>
      </c>
      <c r="I166" s="15">
        <f>IFERROR(ROUNDUP(SUM(H166/$B$10),0),0)</f>
        <v>5</v>
      </c>
      <c r="J166" s="15">
        <f>IFERROR(ROUNDUP(SUM(I166*$B$8),0),0)</f>
        <v>20</v>
      </c>
      <c r="K166" s="14"/>
    </row>
    <row r="167" spans="2:11" s="4" customFormat="1" x14ac:dyDescent="0.45">
      <c r="B167" s="23">
        <v>4236362208</v>
      </c>
      <c r="C167" s="22"/>
      <c r="D167" s="22"/>
      <c r="E167" s="22">
        <v>969</v>
      </c>
      <c r="F167" s="20">
        <v>955</v>
      </c>
      <c r="G167" s="16">
        <f>IFERROR(ROUNDUP(AVERAGEIF(C167:F167,"&gt;0"),0),0)</f>
        <v>962</v>
      </c>
      <c r="H167" s="15">
        <f>IFERROR(ROUNDUP(SUM(G167/$B$12),0),0)</f>
        <v>20</v>
      </c>
      <c r="I167" s="15">
        <f>IFERROR(ROUNDUP(SUM(H167/$B$10),0),0)</f>
        <v>5</v>
      </c>
      <c r="J167" s="15">
        <f>IFERROR(ROUNDUP(SUM(I167*$B$8),0),0)</f>
        <v>20</v>
      </c>
      <c r="K167" s="14"/>
    </row>
    <row r="168" spans="2:11" s="4" customFormat="1" x14ac:dyDescent="0.45">
      <c r="B168" s="23">
        <v>4236362209</v>
      </c>
      <c r="C168" s="22"/>
      <c r="D168" s="22"/>
      <c r="E168" s="22">
        <v>1186</v>
      </c>
      <c r="F168" s="20">
        <v>1655</v>
      </c>
      <c r="G168" s="16">
        <f>IFERROR(ROUNDUP(AVERAGEIF(C168:F168,"&gt;0"),0),0)</f>
        <v>1421</v>
      </c>
      <c r="H168" s="15">
        <f>IFERROR(ROUNDUP(SUM(G168/$B$12),0),0)</f>
        <v>29</v>
      </c>
      <c r="I168" s="15">
        <f>IFERROR(ROUNDUP(SUM(H168/$B$10),0),0)</f>
        <v>8</v>
      </c>
      <c r="J168" s="15">
        <f>IFERROR(ROUNDUP(SUM(I168*$B$8),0),0)</f>
        <v>32</v>
      </c>
      <c r="K168" s="14"/>
    </row>
    <row r="169" spans="2:11" s="4" customFormat="1" x14ac:dyDescent="0.45">
      <c r="B169" s="23">
        <v>4236362210</v>
      </c>
      <c r="C169" s="22"/>
      <c r="D169" s="22"/>
      <c r="E169" s="22"/>
      <c r="F169" s="20">
        <v>1230</v>
      </c>
      <c r="G169" s="16">
        <f>IFERROR(ROUNDUP(AVERAGEIF(C169:F169,"&gt;0"),0),0)</f>
        <v>1230</v>
      </c>
      <c r="H169" s="15">
        <f>IFERROR(ROUNDUP(SUM(G169/$B$12),0),0)</f>
        <v>25</v>
      </c>
      <c r="I169" s="15">
        <f>IFERROR(ROUNDUP(SUM(H169/$B$10),0),0)</f>
        <v>7</v>
      </c>
      <c r="J169" s="15">
        <f>IFERROR(ROUNDUP(SUM(I169*$B$8),0),0)</f>
        <v>28</v>
      </c>
      <c r="K169" s="14"/>
    </row>
    <row r="170" spans="2:11" s="4" customFormat="1" x14ac:dyDescent="0.45">
      <c r="B170" s="23">
        <v>4236362216</v>
      </c>
      <c r="C170" s="22"/>
      <c r="D170" s="22"/>
      <c r="E170" s="22"/>
      <c r="F170" s="20">
        <v>882</v>
      </c>
      <c r="G170" s="16">
        <f>IFERROR(ROUNDUP(AVERAGEIF(C170:F170,"&gt;0"),0),0)</f>
        <v>882</v>
      </c>
      <c r="H170" s="15">
        <f>IFERROR(ROUNDUP(SUM(G170/$B$12),0),0)</f>
        <v>18</v>
      </c>
      <c r="I170" s="15">
        <f>IFERROR(ROUNDUP(SUM(H170/$B$10),0),0)</f>
        <v>5</v>
      </c>
      <c r="J170" s="15">
        <f>IFERROR(ROUNDUP(SUM(I170*$B$8),0),0)</f>
        <v>20</v>
      </c>
      <c r="K170" s="14"/>
    </row>
    <row r="171" spans="2:11" s="4" customFormat="1" x14ac:dyDescent="0.45">
      <c r="B171" s="23">
        <v>4236362218</v>
      </c>
      <c r="C171" s="22"/>
      <c r="D171" s="22"/>
      <c r="E171" s="22"/>
      <c r="F171" s="20">
        <v>1674</v>
      </c>
      <c r="G171" s="16">
        <f>IFERROR(ROUNDUP(AVERAGEIF(C171:F171,"&gt;0"),0),0)</f>
        <v>1674</v>
      </c>
      <c r="H171" s="15">
        <f>IFERROR(ROUNDUP(SUM(G171/$B$12),0),0)</f>
        <v>34</v>
      </c>
      <c r="I171" s="15">
        <f>IFERROR(ROUNDUP(SUM(H171/$B$10),0),0)</f>
        <v>9</v>
      </c>
      <c r="J171" s="15">
        <f>IFERROR(ROUNDUP(SUM(I171*$B$8),0),0)</f>
        <v>36</v>
      </c>
      <c r="K171" s="14"/>
    </row>
    <row r="172" spans="2:11" s="4" customFormat="1" x14ac:dyDescent="0.45">
      <c r="B172" s="23">
        <v>4236362219</v>
      </c>
      <c r="C172" s="22"/>
      <c r="D172" s="22"/>
      <c r="E172" s="22"/>
      <c r="F172" s="20">
        <v>963</v>
      </c>
      <c r="G172" s="16">
        <f>IFERROR(ROUNDUP(AVERAGEIF(C172:F172,"&gt;0"),0),0)</f>
        <v>963</v>
      </c>
      <c r="H172" s="15">
        <f>IFERROR(ROUNDUP(SUM(G172/$B$12),0),0)</f>
        <v>20</v>
      </c>
      <c r="I172" s="15">
        <f>IFERROR(ROUNDUP(SUM(H172/$B$10),0),0)</f>
        <v>5</v>
      </c>
      <c r="J172" s="15">
        <f>IFERROR(ROUNDUP(SUM(I172*$B$8),0),0)</f>
        <v>20</v>
      </c>
      <c r="K172" s="14"/>
    </row>
    <row r="173" spans="2:11" s="4" customFormat="1" x14ac:dyDescent="0.45">
      <c r="B173" s="23">
        <v>4236362233</v>
      </c>
      <c r="C173" s="22"/>
      <c r="D173" s="22"/>
      <c r="E173" s="22"/>
      <c r="F173" s="20">
        <v>1517</v>
      </c>
      <c r="G173" s="16">
        <f>IFERROR(ROUNDUP(AVERAGEIF(C173:F173,"&gt;0"),0),0)</f>
        <v>1517</v>
      </c>
      <c r="H173" s="15">
        <f>IFERROR(ROUNDUP(SUM(G173/$B$12),0),0)</f>
        <v>31</v>
      </c>
      <c r="I173" s="15">
        <f>IFERROR(ROUNDUP(SUM(H173/$B$10),0),0)</f>
        <v>8</v>
      </c>
      <c r="J173" s="15">
        <f>IFERROR(ROUNDUP(SUM(I173*$B$8),0),0)</f>
        <v>32</v>
      </c>
      <c r="K173" s="14"/>
    </row>
    <row r="174" spans="2:11" s="4" customFormat="1" x14ac:dyDescent="0.45">
      <c r="B174" s="23">
        <v>4236362234</v>
      </c>
      <c r="C174" s="22"/>
      <c r="D174" s="22"/>
      <c r="E174" s="22"/>
      <c r="F174" s="20">
        <v>1018</v>
      </c>
      <c r="G174" s="16">
        <f>IFERROR(ROUNDUP(AVERAGEIF(C174:F174,"&gt;0"),0),0)</f>
        <v>1018</v>
      </c>
      <c r="H174" s="15">
        <f>IFERROR(ROUNDUP(SUM(G174/$B$12),0),0)</f>
        <v>21</v>
      </c>
      <c r="I174" s="15">
        <f>IFERROR(ROUNDUP(SUM(H174/$B$10),0),0)</f>
        <v>6</v>
      </c>
      <c r="J174" s="15">
        <f>IFERROR(ROUNDUP(SUM(I174*$B$8),0),0)</f>
        <v>24</v>
      </c>
      <c r="K174" s="14"/>
    </row>
    <row r="175" spans="2:11" s="4" customFormat="1" x14ac:dyDescent="0.45">
      <c r="B175" s="23">
        <v>4236362237</v>
      </c>
      <c r="C175" s="22"/>
      <c r="D175" s="22"/>
      <c r="E175" s="22"/>
      <c r="F175" s="20">
        <v>1805</v>
      </c>
      <c r="G175" s="16">
        <f>IFERROR(ROUNDUP(AVERAGEIF(C175:F175,"&gt;0"),0),0)</f>
        <v>1805</v>
      </c>
      <c r="H175" s="15">
        <f>IFERROR(ROUNDUP(SUM(G175/$B$12),0),0)</f>
        <v>37</v>
      </c>
      <c r="I175" s="15">
        <f>IFERROR(ROUNDUP(SUM(H175/$B$10),0),0)</f>
        <v>10</v>
      </c>
      <c r="J175" s="15">
        <f>IFERROR(ROUNDUP(SUM(I175*$B$8),0),0)</f>
        <v>40</v>
      </c>
      <c r="K175" s="14"/>
    </row>
    <row r="176" spans="2:11" s="4" customFormat="1" x14ac:dyDescent="0.45">
      <c r="B176" s="23">
        <v>4236362239</v>
      </c>
      <c r="C176" s="22"/>
      <c r="D176" s="22"/>
      <c r="E176" s="22"/>
      <c r="F176" s="20">
        <v>836</v>
      </c>
      <c r="G176" s="16">
        <f>IFERROR(ROUNDUP(AVERAGEIF(C176:F176,"&gt;0"),0),0)</f>
        <v>836</v>
      </c>
      <c r="H176" s="15">
        <f>IFERROR(ROUNDUP(SUM(G176/$B$12),0),0)</f>
        <v>17</v>
      </c>
      <c r="I176" s="15">
        <f>IFERROR(ROUNDUP(SUM(H176/$B$10),0),0)</f>
        <v>5</v>
      </c>
      <c r="J176" s="15">
        <f>IFERROR(ROUNDUP(SUM(I176*$B$8),0),0)</f>
        <v>20</v>
      </c>
      <c r="K176" s="14"/>
    </row>
    <row r="177" spans="2:11" s="4" customFormat="1" x14ac:dyDescent="0.45">
      <c r="B177" s="23">
        <v>4236362240</v>
      </c>
      <c r="C177" s="22"/>
      <c r="D177" s="22"/>
      <c r="E177" s="22"/>
      <c r="F177" s="20">
        <v>1553</v>
      </c>
      <c r="G177" s="16">
        <f>IFERROR(ROUNDUP(AVERAGEIF(C177:F177,"&gt;0"),0),0)</f>
        <v>1553</v>
      </c>
      <c r="H177" s="15">
        <f>IFERROR(ROUNDUP(SUM(G177/$B$12),0),0)</f>
        <v>32</v>
      </c>
      <c r="I177" s="15">
        <f>IFERROR(ROUNDUP(SUM(H177/$B$10),0),0)</f>
        <v>8</v>
      </c>
      <c r="J177" s="15">
        <f>IFERROR(ROUNDUP(SUM(I177*$B$8),0),0)</f>
        <v>32</v>
      </c>
      <c r="K177" s="14"/>
    </row>
    <row r="178" spans="2:11" s="4" customFormat="1" x14ac:dyDescent="0.45">
      <c r="B178" s="23">
        <v>4236362242</v>
      </c>
      <c r="C178" s="22"/>
      <c r="D178" s="22"/>
      <c r="E178" s="22"/>
      <c r="F178" s="20">
        <v>1478</v>
      </c>
      <c r="G178" s="16">
        <f>IFERROR(ROUNDUP(AVERAGEIF(C178:F178,"&gt;0"),0),0)</f>
        <v>1478</v>
      </c>
      <c r="H178" s="15">
        <f>IFERROR(ROUNDUP(SUM(G178/$B$12),0),0)</f>
        <v>30</v>
      </c>
      <c r="I178" s="15">
        <f>IFERROR(ROUNDUP(SUM(H178/$B$10),0),0)</f>
        <v>8</v>
      </c>
      <c r="J178" s="15">
        <f>IFERROR(ROUNDUP(SUM(I178*$B$8),0),0)</f>
        <v>32</v>
      </c>
      <c r="K178" s="14"/>
    </row>
    <row r="179" spans="2:11" s="4" customFormat="1" x14ac:dyDescent="0.45">
      <c r="B179" s="23">
        <v>4236362254</v>
      </c>
      <c r="C179" s="22"/>
      <c r="D179" s="22"/>
      <c r="E179" s="22"/>
      <c r="F179" s="20">
        <v>868</v>
      </c>
      <c r="G179" s="16">
        <f>IFERROR(ROUNDUP(AVERAGEIF(C179:F179,"&gt;0"),0),0)</f>
        <v>868</v>
      </c>
      <c r="H179" s="15">
        <f>IFERROR(ROUNDUP(SUM(G179/$B$12),0),0)</f>
        <v>18</v>
      </c>
      <c r="I179" s="15">
        <f>IFERROR(ROUNDUP(SUM(H179/$B$10),0),0)</f>
        <v>5</v>
      </c>
      <c r="J179" s="15">
        <f>IFERROR(ROUNDUP(SUM(I179*$B$8),0),0)</f>
        <v>20</v>
      </c>
      <c r="K179" s="14"/>
    </row>
    <row r="180" spans="2:11" s="4" customFormat="1" x14ac:dyDescent="0.45">
      <c r="B180" s="23">
        <v>4236362305</v>
      </c>
      <c r="C180" s="22"/>
      <c r="D180" s="22"/>
      <c r="E180" s="22"/>
      <c r="F180" s="20">
        <v>1135</v>
      </c>
      <c r="G180" s="16">
        <f>IFERROR(ROUNDUP(AVERAGEIF(C180:F180,"&gt;0"),0),0)</f>
        <v>1135</v>
      </c>
      <c r="H180" s="15">
        <f>IFERROR(ROUNDUP(SUM(G180/$B$12),0),0)</f>
        <v>23</v>
      </c>
      <c r="I180" s="15">
        <f>IFERROR(ROUNDUP(SUM(H180/$B$10),0),0)</f>
        <v>6</v>
      </c>
      <c r="J180" s="15">
        <f>IFERROR(ROUNDUP(SUM(I180*$B$8),0),0)</f>
        <v>24</v>
      </c>
      <c r="K180" s="14"/>
    </row>
    <row r="181" spans="2:11" s="4" customFormat="1" x14ac:dyDescent="0.45">
      <c r="B181" s="23">
        <v>4236362306</v>
      </c>
      <c r="C181" s="22"/>
      <c r="D181" s="22"/>
      <c r="E181" s="22"/>
      <c r="F181" s="20">
        <v>1114</v>
      </c>
      <c r="G181" s="16">
        <f>IFERROR(ROUNDUP(AVERAGEIF(C181:F181,"&gt;0"),0),0)</f>
        <v>1114</v>
      </c>
      <c r="H181" s="15">
        <f>IFERROR(ROUNDUP(SUM(G181/$B$12),0),0)</f>
        <v>23</v>
      </c>
      <c r="I181" s="15">
        <f>IFERROR(ROUNDUP(SUM(H181/$B$10),0),0)</f>
        <v>6</v>
      </c>
      <c r="J181" s="15">
        <f>IFERROR(ROUNDUP(SUM(I181*$B$8),0),0)</f>
        <v>24</v>
      </c>
      <c r="K181" s="14"/>
    </row>
    <row r="182" spans="2:11" s="4" customFormat="1" x14ac:dyDescent="0.45">
      <c r="B182" s="23">
        <v>4236362307</v>
      </c>
      <c r="C182" s="22"/>
      <c r="D182" s="22"/>
      <c r="E182" s="22"/>
      <c r="F182" s="20">
        <v>3364</v>
      </c>
      <c r="G182" s="16">
        <f>IFERROR(ROUNDUP(AVERAGEIF(C182:F182,"&gt;0"),0),0)</f>
        <v>3364</v>
      </c>
      <c r="H182" s="15">
        <f>IFERROR(ROUNDUP(SUM(G182/$B$12),0),0)</f>
        <v>68</v>
      </c>
      <c r="I182" s="15">
        <f>IFERROR(ROUNDUP(SUM(H182/$B$10),0),0)</f>
        <v>17</v>
      </c>
      <c r="J182" s="15">
        <f>IFERROR(ROUNDUP(SUM(I182*$B$8),0),0)</f>
        <v>68</v>
      </c>
      <c r="K182" s="14"/>
    </row>
    <row r="183" spans="2:11" s="4" customFormat="1" x14ac:dyDescent="0.45">
      <c r="B183" s="23">
        <v>4236362315</v>
      </c>
      <c r="C183" s="22"/>
      <c r="D183" s="22"/>
      <c r="E183" s="22"/>
      <c r="F183" s="20">
        <v>0</v>
      </c>
      <c r="G183" s="16">
        <f>IFERROR(ROUNDUP(AVERAGEIF(C183:F183,"&gt;0"),0),0)</f>
        <v>0</v>
      </c>
      <c r="H183" s="15">
        <f>IFERROR(ROUNDUP(SUM(G183/$B$12),0),0)</f>
        <v>0</v>
      </c>
      <c r="I183" s="15">
        <f>IFERROR(ROUNDUP(SUM(H183/$B$10),0),0)</f>
        <v>0</v>
      </c>
      <c r="J183" s="15">
        <f>IFERROR(ROUNDUP(SUM(I183*$B$8),0),0)</f>
        <v>0</v>
      </c>
      <c r="K183" s="14"/>
    </row>
    <row r="184" spans="2:11" s="4" customFormat="1" x14ac:dyDescent="0.45">
      <c r="B184" s="23">
        <v>4236362328</v>
      </c>
      <c r="C184" s="22"/>
      <c r="D184" s="22"/>
      <c r="E184" s="22"/>
      <c r="F184" s="20">
        <v>274</v>
      </c>
      <c r="G184" s="16">
        <f>IFERROR(ROUNDUP(AVERAGEIF(C184:F184,"&gt;0"),0),0)</f>
        <v>274</v>
      </c>
      <c r="H184" s="15">
        <f>IFERROR(ROUNDUP(SUM(G184/$B$12),0),0)</f>
        <v>6</v>
      </c>
      <c r="I184" s="15">
        <f>IFERROR(ROUNDUP(SUM(H184/$B$10),0),0)</f>
        <v>2</v>
      </c>
      <c r="J184" s="15">
        <f>IFERROR(ROUNDUP(SUM(I184*$B$8),0),0)</f>
        <v>8</v>
      </c>
      <c r="K184" s="14"/>
    </row>
    <row r="185" spans="2:11" s="4" customFormat="1" x14ac:dyDescent="0.45">
      <c r="B185" s="23">
        <v>4236362332</v>
      </c>
      <c r="C185" s="22"/>
      <c r="D185" s="22"/>
      <c r="E185" s="22"/>
      <c r="F185" s="20">
        <v>961</v>
      </c>
      <c r="G185" s="16">
        <f>IFERROR(ROUNDUP(AVERAGEIF(C185:F185,"&gt;0"),0),0)</f>
        <v>961</v>
      </c>
      <c r="H185" s="15">
        <f>IFERROR(ROUNDUP(SUM(G185/$B$12),0),0)</f>
        <v>20</v>
      </c>
      <c r="I185" s="15">
        <f>IFERROR(ROUNDUP(SUM(H185/$B$10),0),0)</f>
        <v>5</v>
      </c>
      <c r="J185" s="15">
        <f>IFERROR(ROUNDUP(SUM(I185*$B$8),0),0)</f>
        <v>20</v>
      </c>
      <c r="K185" s="14"/>
    </row>
    <row r="186" spans="2:11" s="4" customFormat="1" x14ac:dyDescent="0.45">
      <c r="B186" s="23">
        <v>4236362334</v>
      </c>
      <c r="C186" s="22"/>
      <c r="D186" s="22"/>
      <c r="E186" s="22"/>
      <c r="F186" s="20">
        <v>1650</v>
      </c>
      <c r="G186" s="16">
        <f>IFERROR(ROUNDUP(AVERAGEIF(C186:F186,"&gt;0"),0),0)</f>
        <v>1650</v>
      </c>
      <c r="H186" s="15">
        <f>IFERROR(ROUNDUP(SUM(G186/$B$12),0),0)</f>
        <v>33</v>
      </c>
      <c r="I186" s="15">
        <f>IFERROR(ROUNDUP(SUM(H186/$B$10),0),0)</f>
        <v>9</v>
      </c>
      <c r="J186" s="15">
        <f>IFERROR(ROUNDUP(SUM(I186*$B$8),0),0)</f>
        <v>36</v>
      </c>
      <c r="K186" s="14"/>
    </row>
    <row r="187" spans="2:11" s="4" customFormat="1" x14ac:dyDescent="0.45">
      <c r="B187" s="23">
        <v>4236362335</v>
      </c>
      <c r="C187" s="22"/>
      <c r="D187" s="22"/>
      <c r="E187" s="22"/>
      <c r="F187" s="20">
        <v>1278</v>
      </c>
      <c r="G187" s="16">
        <f>IFERROR(ROUNDUP(AVERAGEIF(C187:F187,"&gt;0"),0),0)</f>
        <v>1278</v>
      </c>
      <c r="H187" s="15">
        <f>IFERROR(ROUNDUP(SUM(G187/$B$12),0),0)</f>
        <v>26</v>
      </c>
      <c r="I187" s="15">
        <f>IFERROR(ROUNDUP(SUM(H187/$B$10),0),0)</f>
        <v>7</v>
      </c>
      <c r="J187" s="15">
        <f>IFERROR(ROUNDUP(SUM(I187*$B$8),0),0)</f>
        <v>28</v>
      </c>
      <c r="K187" s="14"/>
    </row>
    <row r="188" spans="2:11" s="4" customFormat="1" x14ac:dyDescent="0.45">
      <c r="B188" s="23">
        <v>4236362336</v>
      </c>
      <c r="C188" s="22"/>
      <c r="D188" s="22"/>
      <c r="E188" s="22"/>
      <c r="F188" s="20">
        <v>757</v>
      </c>
      <c r="G188" s="16">
        <f>IFERROR(ROUNDUP(AVERAGEIF(C188:F188,"&gt;0"),0),0)</f>
        <v>757</v>
      </c>
      <c r="H188" s="15">
        <f>IFERROR(ROUNDUP(SUM(G188/$B$12),0),0)</f>
        <v>16</v>
      </c>
      <c r="I188" s="15">
        <f>IFERROR(ROUNDUP(SUM(H188/$B$10),0),0)</f>
        <v>4</v>
      </c>
      <c r="J188" s="15">
        <f>IFERROR(ROUNDUP(SUM(I188*$B$8),0),0)</f>
        <v>16</v>
      </c>
      <c r="K188" s="14"/>
    </row>
    <row r="189" spans="2:11" s="4" customFormat="1" x14ac:dyDescent="0.45">
      <c r="B189" s="23">
        <v>4236362337</v>
      </c>
      <c r="C189" s="22"/>
      <c r="D189" s="22"/>
      <c r="E189" s="22"/>
      <c r="F189" s="20">
        <v>1101</v>
      </c>
      <c r="G189" s="16">
        <f>IFERROR(ROUNDUP(AVERAGEIF(C189:F189,"&gt;0"),0),0)</f>
        <v>1101</v>
      </c>
      <c r="H189" s="15">
        <f>IFERROR(ROUNDUP(SUM(G189/$B$12),0),0)</f>
        <v>23</v>
      </c>
      <c r="I189" s="15">
        <f>IFERROR(ROUNDUP(SUM(H189/$B$10),0),0)</f>
        <v>6</v>
      </c>
      <c r="J189" s="15">
        <f>IFERROR(ROUNDUP(SUM(I189*$B$8),0),0)</f>
        <v>24</v>
      </c>
      <c r="K189" s="14"/>
    </row>
    <row r="190" spans="2:11" s="4" customFormat="1" x14ac:dyDescent="0.45">
      <c r="B190" s="23">
        <v>4236362339</v>
      </c>
      <c r="C190" s="22"/>
      <c r="D190" s="22"/>
      <c r="E190" s="22"/>
      <c r="F190" s="20">
        <v>1664</v>
      </c>
      <c r="G190" s="16">
        <f>IFERROR(ROUNDUP(AVERAGEIF(C190:F190,"&gt;0"),0),0)</f>
        <v>1664</v>
      </c>
      <c r="H190" s="15">
        <f>IFERROR(ROUNDUP(SUM(G190/$B$12),0),0)</f>
        <v>34</v>
      </c>
      <c r="I190" s="15">
        <f>IFERROR(ROUNDUP(SUM(H190/$B$10),0),0)</f>
        <v>9</v>
      </c>
      <c r="J190" s="15">
        <f>IFERROR(ROUNDUP(SUM(I190*$B$8),0),0)</f>
        <v>36</v>
      </c>
      <c r="K190" s="14"/>
    </row>
    <row r="191" spans="2:11" s="4" customFormat="1" x14ac:dyDescent="0.45">
      <c r="B191" s="23">
        <v>4236362340</v>
      </c>
      <c r="C191" s="22"/>
      <c r="D191" s="21"/>
      <c r="E191" s="21"/>
      <c r="F191" s="20">
        <v>1644</v>
      </c>
      <c r="G191" s="16">
        <f>IFERROR(ROUNDUP(AVERAGEIF(C191:F191,"&gt;0"),0),0)</f>
        <v>1644</v>
      </c>
      <c r="H191" s="15">
        <f>IFERROR(ROUNDUP(SUM(G191/$B$12),0),0)</f>
        <v>33</v>
      </c>
      <c r="I191" s="15">
        <f>IFERROR(ROUNDUP(SUM(H191/$B$10),0),0)</f>
        <v>9</v>
      </c>
      <c r="J191" s="15">
        <f>IFERROR(ROUNDUP(SUM(I191*$B$8),0),0)</f>
        <v>36</v>
      </c>
      <c r="K191" s="14"/>
    </row>
    <row r="192" spans="2:11" s="4" customFormat="1" x14ac:dyDescent="0.45">
      <c r="B192" s="23">
        <v>4236362344</v>
      </c>
      <c r="C192" s="22"/>
      <c r="D192" s="21"/>
      <c r="E192" s="21"/>
      <c r="F192" s="20">
        <v>1115</v>
      </c>
      <c r="G192" s="16">
        <f>IFERROR(ROUNDUP(AVERAGEIF(C192:F192,"&gt;0"),0),0)</f>
        <v>1115</v>
      </c>
      <c r="H192" s="15">
        <f>IFERROR(ROUNDUP(SUM(G192/$B$12),0),0)</f>
        <v>23</v>
      </c>
      <c r="I192" s="15">
        <f>IFERROR(ROUNDUP(SUM(H192/$B$10),0),0)</f>
        <v>6</v>
      </c>
      <c r="J192" s="15">
        <f>IFERROR(ROUNDUP(SUM(I192*$B$8),0),0)</f>
        <v>24</v>
      </c>
      <c r="K192" s="14"/>
    </row>
    <row r="193" spans="2:11" s="4" customFormat="1" x14ac:dyDescent="0.45">
      <c r="B193" s="23">
        <v>4236362346</v>
      </c>
      <c r="C193" s="22"/>
      <c r="D193" s="21"/>
      <c r="E193" s="21"/>
      <c r="F193" s="20">
        <v>1301</v>
      </c>
      <c r="G193" s="16">
        <f>IFERROR(ROUNDUP(AVERAGEIF(C193:F193,"&gt;0"),0),0)</f>
        <v>1301</v>
      </c>
      <c r="H193" s="15">
        <f>IFERROR(ROUNDUP(SUM(G193/$B$12),0),0)</f>
        <v>27</v>
      </c>
      <c r="I193" s="15">
        <f>IFERROR(ROUNDUP(SUM(H193/$B$10),0),0)</f>
        <v>7</v>
      </c>
      <c r="J193" s="15">
        <f>IFERROR(ROUNDUP(SUM(I193*$B$8),0),0)</f>
        <v>28</v>
      </c>
      <c r="K193" s="14"/>
    </row>
    <row r="194" spans="2:11" s="4" customFormat="1" ht="19.899999999999999" thickBot="1" x14ac:dyDescent="0.5">
      <c r="B194" s="19" t="s">
        <v>2</v>
      </c>
      <c r="C194" s="18">
        <v>1164</v>
      </c>
      <c r="D194" s="18">
        <v>2766</v>
      </c>
      <c r="E194" s="18">
        <v>234</v>
      </c>
      <c r="F194" s="17">
        <v>286</v>
      </c>
      <c r="G194" s="16">
        <f>IFERROR(ROUNDUP(AVERAGEIF(C194:F194,"&gt;0"),0),0)</f>
        <v>1113</v>
      </c>
      <c r="H194" s="15">
        <f>IFERROR(ROUNDUP(SUM(G194/$B$12),0),0)</f>
        <v>23</v>
      </c>
      <c r="I194" s="15">
        <f>IFERROR(ROUNDUP(SUM(H194/$B$10),0),0)</f>
        <v>6</v>
      </c>
      <c r="J194" s="15">
        <f>IFERROR(ROUNDUP(SUM(I194*$B$8),0),0)</f>
        <v>24</v>
      </c>
      <c r="K194" s="14"/>
    </row>
    <row r="195" spans="2:11" s="8" customFormat="1" ht="16.149999999999999" thickTop="1" x14ac:dyDescent="0.45">
      <c r="B195" s="13" t="s">
        <v>1</v>
      </c>
      <c r="C195" s="12">
        <f>SUM(C38:C194)</f>
        <v>106518</v>
      </c>
      <c r="D195" s="12">
        <f>SUM(D38:D194)</f>
        <v>117121</v>
      </c>
      <c r="E195" s="12">
        <f>SUM(E38:E194)</f>
        <v>138792</v>
      </c>
      <c r="F195" s="12">
        <f>SUM(F38:F194)</f>
        <v>169102</v>
      </c>
      <c r="G195" s="11" t="s">
        <v>0</v>
      </c>
      <c r="H195" s="10">
        <f>IFERROR(ROUNDUP(AVERAGEIF($H$38:$H$194,"&gt;0"),0),0)</f>
        <v>23</v>
      </c>
      <c r="I195" s="10">
        <f>SUM(I38:I194)</f>
        <v>927</v>
      </c>
      <c r="J195" s="10">
        <f>SUM(J38:J194)</f>
        <v>3708</v>
      </c>
      <c r="K195" s="9"/>
    </row>
    <row r="196" spans="2:11" s="4" customFormat="1" x14ac:dyDescent="0.45">
      <c r="C196" s="5"/>
      <c r="D196" s="5"/>
      <c r="E196" s="5"/>
      <c r="F196" s="5"/>
      <c r="G196" s="6"/>
      <c r="H196" s="5"/>
      <c r="I196" s="5"/>
      <c r="J196" s="5"/>
    </row>
    <row r="197" spans="2:11" s="4" customFormat="1" x14ac:dyDescent="0.45">
      <c r="C197" s="7"/>
      <c r="D197" s="7"/>
      <c r="E197" s="7"/>
      <c r="F197" s="7"/>
      <c r="G197" s="6"/>
      <c r="H197" s="5"/>
      <c r="I197" s="5"/>
      <c r="J197" s="5"/>
    </row>
    <row r="198" spans="2:11" s="4" customFormat="1" x14ac:dyDescent="0.45">
      <c r="C198" s="7"/>
      <c r="D198" s="7"/>
      <c r="E198" s="7"/>
      <c r="F198" s="7"/>
      <c r="G198" s="6"/>
      <c r="H198" s="5"/>
      <c r="I198" s="5"/>
      <c r="J198" s="5"/>
    </row>
  </sheetData>
  <sheetProtection algorithmName="SHA-512" hashValue="pg/LO4IWwBVmoZVvbCkrhc0BUCYopu6kDpYsSMP9hmPfSdt41RTv0SIfrOGxVE3Drh81EvHSBfeTT1gcFLk2Jw==" saltValue="HuBiK6By1huJZAhYgi9FKA==" spinCount="100000" sheet="1" objects="1" scenarios="1" formatCells="0" deleteRows="0" selectLockedCells="1" sort="0"/>
  <mergeCells count="56">
    <mergeCell ref="B30:B31"/>
    <mergeCell ref="C30:F31"/>
    <mergeCell ref="H30:J30"/>
    <mergeCell ref="H31:J31"/>
    <mergeCell ref="B35:B37"/>
    <mergeCell ref="C35:F35"/>
    <mergeCell ref="G35:G37"/>
    <mergeCell ref="C36:F36"/>
    <mergeCell ref="B32:B33"/>
    <mergeCell ref="C32:F33"/>
    <mergeCell ref="B25:J25"/>
    <mergeCell ref="B26:J26"/>
    <mergeCell ref="H32:J32"/>
    <mergeCell ref="H33:J33"/>
    <mergeCell ref="B34:F34"/>
    <mergeCell ref="G34:J34"/>
    <mergeCell ref="B28:B29"/>
    <mergeCell ref="C28:F29"/>
    <mergeCell ref="G28:J28"/>
    <mergeCell ref="H29:J29"/>
    <mergeCell ref="B27:J27"/>
    <mergeCell ref="B19:J19"/>
    <mergeCell ref="B20:F20"/>
    <mergeCell ref="G20:J20"/>
    <mergeCell ref="B21:J21"/>
    <mergeCell ref="C22:F22"/>
    <mergeCell ref="H22:J22"/>
    <mergeCell ref="B23:J23"/>
    <mergeCell ref="C24:F24"/>
    <mergeCell ref="H24:J24"/>
    <mergeCell ref="B13:J13"/>
    <mergeCell ref="C14:F14"/>
    <mergeCell ref="H14:J14"/>
    <mergeCell ref="B15:J15"/>
    <mergeCell ref="B16:J16"/>
    <mergeCell ref="B17:J17"/>
    <mergeCell ref="B7:J7"/>
    <mergeCell ref="C8:F8"/>
    <mergeCell ref="H8:J8"/>
    <mergeCell ref="C18:F18"/>
    <mergeCell ref="H18:J18"/>
    <mergeCell ref="C10:F10"/>
    <mergeCell ref="H10:J10"/>
    <mergeCell ref="B11:J11"/>
    <mergeCell ref="C12:F12"/>
    <mergeCell ref="H12:J12"/>
    <mergeCell ref="L18:N18"/>
    <mergeCell ref="B9:J9"/>
    <mergeCell ref="B1:J1"/>
    <mergeCell ref="B2:J2"/>
    <mergeCell ref="B3:J3"/>
    <mergeCell ref="C4:F4"/>
    <mergeCell ref="H4:J4"/>
    <mergeCell ref="B5:J5"/>
    <mergeCell ref="B6:F6"/>
    <mergeCell ref="G6:J6"/>
  </mergeCells>
  <conditionalFormatting sqref="G38:G194">
    <cfRule type="cellIs" dxfId="4" priority="1" operator="between">
      <formula>201</formula>
      <formula>400</formula>
    </cfRule>
    <cfRule type="cellIs" dxfId="3" priority="2" operator="between">
      <formula>401</formula>
      <formula>800</formula>
    </cfRule>
    <cfRule type="cellIs" dxfId="2" priority="3" operator="greaterThan">
      <formula>800</formula>
    </cfRule>
    <cfRule type="cellIs" dxfId="1" priority="4" operator="between">
      <formula>101</formula>
      <formula>250</formula>
    </cfRule>
    <cfRule type="cellIs" dxfId="0" priority="5" operator="between">
      <formula>1</formula>
      <formula>100</formula>
    </cfRule>
  </conditionalFormatting>
  <printOptions horizontalCentered="1"/>
  <pageMargins left="0.5" right="0.5" top="0.75" bottom="1.25" header="0.3" footer="0.3"/>
  <pageSetup scale="77" fitToHeight="0" orientation="portrait" r:id="rId1"/>
  <headerFooter>
    <oddFooter>&amp;L&amp;"Century Gothic,Regular"&amp;8Estimate for Hand Counting
Page &amp;P of &amp;N&amp;C&amp;G
&amp;"Century Gothic,Regular"&amp;8HandCount@CauseofAmerica.org
Provided by Cause of America&amp;R&amp;"Century Gothic,Regular"&amp;8Visit LindellPlan.com
Template by Linda Rantz ©2024
VER 20240509</oddFooter>
  </headerFooter>
  <rowBreaks count="1" manualBreakCount="1">
    <brk id="3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Weld County CO - Presidential</vt:lpstr>
      <vt:lpstr>'Weld County CO - Presidential'!Print_Area</vt:lpstr>
      <vt:lpstr>'Weld County CO - Presidential'!Print_Titles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Rantz</dc:creator>
  <cp:lastModifiedBy>Linda Rantz</cp:lastModifiedBy>
  <cp:lastPrinted>2024-06-18T20:28:26Z</cp:lastPrinted>
  <dcterms:created xsi:type="dcterms:W3CDTF">2024-06-18T20:23:42Z</dcterms:created>
  <dcterms:modified xsi:type="dcterms:W3CDTF">2024-06-18T20:32:16Z</dcterms:modified>
</cp:coreProperties>
</file>