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codeName="ThisWorkbook"/>
  <mc:AlternateContent xmlns:mc="http://schemas.openxmlformats.org/markup-compatibility/2006">
    <mc:Choice Requires="x15">
      <x15ac:absPath xmlns:x15ac="http://schemas.microsoft.com/office/spreadsheetml/2010/11/ac" url="/Volumes/ASG_cofaWorking/ASG_Cofa_working/Sync/Cause of America/Library - CURRENT WORKING/ASG Adds/UT Elaine document intake/UT_VotingSystems-2022-6-8 19.56.52/01_ES&amp;S/ES&amp;S State Purchase Contract/"/>
    </mc:Choice>
  </mc:AlternateContent>
  <xr:revisionPtr revIDLastSave="0" documentId="8_{893CC992-A810-9847-8FF7-56244E203D2A}" xr6:coauthVersionLast="47" xr6:coauthVersionMax="47" xr10:uidLastSave="{00000000-0000-0000-0000-000000000000}"/>
  <bookViews>
    <workbookView xWindow="0" yWindow="500" windowWidth="28120" windowHeight="25600" xr2:uid="{00000000-000D-0000-FFFF-FFFF00000000}"/>
  </bookViews>
  <sheets>
    <sheet name="Sales Order" sheetId="1" r:id="rId1"/>
  </sheets>
  <definedNames>
    <definedName name="CountyName">#REF!</definedName>
    <definedName name="_xlnm.Print_Area" localSheetId="0">'Sales Order'!$A$1:$AI$155</definedName>
    <definedName name="_xlnm.Print_Titles" localSheetId="0">'Sales Order'!$1:$16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24" i="1" l="1"/>
  <c r="AD125" i="1"/>
  <c r="X112" i="1"/>
  <c r="X114" i="1"/>
  <c r="AD69" i="1"/>
  <c r="AD70" i="1"/>
  <c r="AD28" i="1"/>
  <c r="AD37" i="1"/>
  <c r="X46" i="1" l="1"/>
  <c r="AD46" i="1" s="1"/>
  <c r="X45" i="1"/>
  <c r="AD45" i="1" s="1"/>
  <c r="A90" i="1"/>
  <c r="A91" i="1" s="1"/>
  <c r="A92" i="1" s="1"/>
  <c r="A93" i="1" s="1"/>
  <c r="A95" i="1" s="1"/>
  <c r="A96" i="1" s="1"/>
  <c r="A97" i="1" s="1"/>
  <c r="A98" i="1" s="1"/>
  <c r="A99" i="1" s="1"/>
  <c r="A101" i="1" s="1"/>
  <c r="A102" i="1" s="1"/>
  <c r="A103" i="1" s="1"/>
  <c r="A105" i="1" s="1"/>
  <c r="A106" i="1" s="1"/>
  <c r="A107" i="1" s="1"/>
  <c r="A108" i="1" s="1"/>
  <c r="A110" i="1" s="1"/>
  <c r="A111" i="1" s="1"/>
  <c r="A112" i="1" s="1"/>
  <c r="A113" i="1" s="1"/>
  <c r="A114" i="1" s="1"/>
  <c r="A116" i="1" s="1"/>
  <c r="A117" i="1" s="1"/>
  <c r="A118" i="1" s="1"/>
  <c r="A119" i="1" s="1"/>
  <c r="A120" i="1" s="1"/>
  <c r="A121" i="1" s="1"/>
  <c r="A122" i="1" s="1"/>
  <c r="A123" i="1" s="1"/>
  <c r="A124" i="1" s="1"/>
  <c r="A20" i="1"/>
  <c r="A21" i="1" s="1"/>
  <c r="A22" i="1" s="1"/>
  <c r="A23" i="1" s="1"/>
  <c r="A24" i="1" s="1"/>
  <c r="A25" i="1" s="1"/>
  <c r="X47" i="1"/>
  <c r="X130" i="1"/>
  <c r="AD130" i="1" s="1"/>
  <c r="X127" i="1"/>
  <c r="AD127" i="1" s="1"/>
  <c r="X128" i="1"/>
  <c r="AD128" i="1" s="1"/>
  <c r="X129" i="1"/>
  <c r="AD129" i="1" s="1"/>
  <c r="X126" i="1"/>
  <c r="AD126" i="1" s="1"/>
  <c r="AD75" i="1"/>
  <c r="AD74" i="1"/>
  <c r="AD73" i="1"/>
  <c r="AD72" i="1"/>
  <c r="AD71" i="1"/>
  <c r="AD124" i="1"/>
  <c r="AD68" i="1"/>
  <c r="X123" i="1"/>
  <c r="AD123" i="1" s="1"/>
  <c r="AD114" i="1"/>
  <c r="AD103" i="1"/>
  <c r="AD99" i="1"/>
  <c r="AD93" i="1"/>
  <c r="AD47" i="1"/>
  <c r="AD26" i="1"/>
  <c r="AD27" i="1"/>
  <c r="AD24" i="1"/>
  <c r="X43" i="1"/>
  <c r="AD43" i="1" s="1"/>
  <c r="AD22" i="1"/>
  <c r="AD57" i="1"/>
  <c r="AD58" i="1"/>
  <c r="AD59" i="1"/>
  <c r="AD60" i="1"/>
  <c r="AD61" i="1"/>
  <c r="AD62" i="1"/>
  <c r="AD63" i="1"/>
  <c r="AD64" i="1"/>
  <c r="AD65" i="1"/>
  <c r="AD66" i="1"/>
  <c r="AD67" i="1"/>
  <c r="AD76" i="1"/>
  <c r="AD56" i="1"/>
  <c r="X131" i="1"/>
  <c r="AD131" i="1" s="1"/>
  <c r="AD78" i="1"/>
  <c r="AD79" i="1"/>
  <c r="AD80" i="1"/>
  <c r="AD77" i="1"/>
  <c r="AD120" i="1"/>
  <c r="X119" i="1"/>
  <c r="AD119" i="1" s="1"/>
  <c r="X118" i="1"/>
  <c r="AD118" i="1" s="1"/>
  <c r="X117" i="1"/>
  <c r="AD117" i="1" s="1"/>
  <c r="X116" i="1"/>
  <c r="AD116" i="1" s="1"/>
  <c r="AD122" i="1"/>
  <c r="AD121" i="1"/>
  <c r="X113" i="1"/>
  <c r="AD113" i="1" s="1"/>
  <c r="AD112" i="1"/>
  <c r="X111" i="1"/>
  <c r="AD111" i="1" s="1"/>
  <c r="X110" i="1"/>
  <c r="AD110" i="1" s="1"/>
  <c r="AD108" i="1"/>
  <c r="AD107" i="1"/>
  <c r="AD106" i="1"/>
  <c r="AD105" i="1"/>
  <c r="AD102" i="1"/>
  <c r="AD101" i="1"/>
  <c r="AD98" i="1"/>
  <c r="AD97" i="1"/>
  <c r="AD96" i="1"/>
  <c r="AD95" i="1"/>
  <c r="AD90" i="1"/>
  <c r="AD91" i="1"/>
  <c r="AD92" i="1"/>
  <c r="AD52" i="1"/>
  <c r="AD51" i="1"/>
  <c r="AD50" i="1"/>
  <c r="AD49" i="1"/>
  <c r="AD48" i="1"/>
  <c r="AD35" i="1"/>
  <c r="AD34" i="1"/>
  <c r="AD33" i="1"/>
  <c r="AD32" i="1"/>
  <c r="AD20" i="1"/>
  <c r="AD21" i="1"/>
  <c r="AD23" i="1"/>
  <c r="AD25" i="1"/>
  <c r="AD29" i="1"/>
  <c r="AD30" i="1"/>
  <c r="X44" i="1"/>
  <c r="AD44" i="1" s="1"/>
  <c r="X42" i="1"/>
  <c r="AD42" i="1" s="1"/>
  <c r="X41" i="1"/>
  <c r="AD41" i="1" s="1"/>
  <c r="X40" i="1"/>
  <c r="AD40" i="1" s="1"/>
  <c r="X39" i="1"/>
  <c r="AD39" i="1" s="1"/>
  <c r="X36" i="1"/>
  <c r="A26" i="1" l="1"/>
  <c r="A27" i="1" s="1"/>
  <c r="A28" i="1" s="1"/>
  <c r="A29" i="1" s="1"/>
  <c r="A30" i="1" s="1"/>
  <c r="A32" i="1" s="1"/>
  <c r="A125" i="1"/>
  <c r="A126" i="1" s="1"/>
  <c r="A127" i="1" s="1"/>
  <c r="A128" i="1" s="1"/>
  <c r="A129" i="1" s="1"/>
  <c r="A130" i="1" s="1"/>
  <c r="A131" i="1" s="1"/>
  <c r="AD19" i="1"/>
  <c r="AD54" i="1" s="1"/>
  <c r="A33" i="1" l="1"/>
  <c r="A34" i="1"/>
  <c r="A35" i="1" s="1"/>
  <c r="A36" i="1" s="1"/>
  <c r="A37" i="1" s="1"/>
  <c r="A39" i="1" s="1"/>
  <c r="A40" i="1" s="1"/>
  <c r="A41" i="1" s="1"/>
  <c r="A42" i="1" s="1"/>
  <c r="A43" i="1" s="1"/>
  <c r="A44" i="1" s="1"/>
  <c r="A45" i="1" s="1"/>
  <c r="A46" i="1" s="1"/>
  <c r="A47" i="1" s="1"/>
  <c r="A48" i="1" s="1"/>
  <c r="A49" i="1" s="1"/>
  <c r="A50" i="1" s="1"/>
  <c r="A51" i="1" s="1"/>
  <c r="A52" i="1" s="1"/>
  <c r="A54"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D82" i="1"/>
  <c r="AD89" i="1"/>
  <c r="AD132" i="1" s="1"/>
  <c r="A149" i="1" l="1"/>
  <c r="A12" i="1"/>
  <c r="R12" i="1" s="1"/>
  <c r="A11" i="1"/>
  <c r="R11" i="1" s="1"/>
  <c r="R13" i="1"/>
  <c r="R14" i="1"/>
  <c r="U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peanderson</author>
  </authors>
  <commentList>
    <comment ref="X54" authorId="0" shapeId="0" xr:uid="{00000000-0006-0000-0000-000001000000}">
      <text>
        <r>
          <rPr>
            <b/>
            <sz val="9"/>
            <color indexed="81"/>
            <rFont val="Tahoma"/>
            <family val="2"/>
          </rPr>
          <t>peanderson:</t>
        </r>
        <r>
          <rPr>
            <sz val="9"/>
            <color indexed="81"/>
            <rFont val="Tahoma"/>
            <family val="2"/>
          </rPr>
          <t xml:space="preserve">
Enter number of TSX units ONLY.</t>
        </r>
      </text>
    </comment>
  </commentList>
</comments>
</file>

<file path=xl/sharedStrings.xml><?xml version="1.0" encoding="utf-8"?>
<sst xmlns="http://schemas.openxmlformats.org/spreadsheetml/2006/main" count="240" uniqueCount="186">
  <si>
    <t xml:space="preserve">Customer P.O. #: </t>
  </si>
  <si>
    <t xml:space="preserve">1st Election Date: </t>
  </si>
  <si>
    <t xml:space="preserve">    Phone Number: </t>
  </si>
  <si>
    <t xml:space="preserve">Fax Number: </t>
  </si>
  <si>
    <t>Total</t>
  </si>
  <si>
    <t>Date</t>
  </si>
  <si>
    <t>Title</t>
  </si>
  <si>
    <t>Qty</t>
  </si>
  <si>
    <t>Bill To:</t>
  </si>
  <si>
    <t>Ship To:</t>
  </si>
  <si>
    <t xml:space="preserve">Estimated Delivery Date: </t>
  </si>
  <si>
    <t>To be Agreed Upon by the Parties</t>
  </si>
  <si>
    <t>Item</t>
  </si>
  <si>
    <t>Description</t>
  </si>
  <si>
    <t>Customer Contact, Title:</t>
  </si>
  <si>
    <t>Unit Price with Discount</t>
  </si>
  <si>
    <t>COUNTY OR LOCAL UNIT OF GOVERNMENT</t>
  </si>
  <si>
    <t xml:space="preserve">                 </t>
  </si>
  <si>
    <t>Authorized Signature</t>
  </si>
  <si>
    <t>Richard J. Jablonski</t>
  </si>
  <si>
    <t>Printed Name</t>
  </si>
  <si>
    <t>Vice President - Finance</t>
  </si>
  <si>
    <t>Payment Terms:</t>
  </si>
  <si>
    <t>Warranty Period:</t>
  </si>
  <si>
    <t>County Name:</t>
  </si>
  <si>
    <t>ELECTION SYSTEMS AND SOFTWARE, LLC</t>
  </si>
  <si>
    <t>Sales Order Form for use by the Counties and Local Units of Government in the State of Utah that have elected to acquire ES&amp;S equipment under Contract #AR2762</t>
  </si>
  <si>
    <t>Authorized Items for Purchase:</t>
  </si>
  <si>
    <t>Authorized Items for Purchase Total</t>
  </si>
  <si>
    <t>As per Contract Attachment A, Section 40: Payment</t>
  </si>
  <si>
    <t>As per Contract Attachment A, Section 23: Hardware Warranty and Section 24: Software Warranty</t>
  </si>
  <si>
    <t>DS850 Central Scanner (Includes Scanner, Steel Table/Cart, Start-up Kit,
Dust Cover, Reports Printer, Audit Printer, Battery Backup, Two (2) USB Cables, Three (3) 8GB Thumb Drives, Initial Annual License Fee, Shipping &amp; Handling, and One (1) Year Warranty)</t>
  </si>
  <si>
    <t>DS850 Central Tabulator</t>
  </si>
  <si>
    <t>DS450 Central Scanner (Includes Scanner, Steel Table/Cart, Start-up Kit,
Dust Cover, Reports Printer, Audit Printer, Battery Backup, Two (2) USB Cables, Two (2) 8GB Thumb Drives, Initial Annual License Fee, Shipping
&amp; Handling, and One (1) Year Warranty)</t>
  </si>
  <si>
    <t>DS450 Central Tabulator</t>
  </si>
  <si>
    <t>DS200 Tabulator (Includes Scanner, Internal Backup Battery, Plastic
Ballot Box with Steel Door and e-Bin, Paper Roll, 4GB Jump Drive, Shipping &amp; Handling, and One (1) Year Warranty)</t>
  </si>
  <si>
    <t>DS200 Tabulator</t>
  </si>
  <si>
    <t>ExpressVote BMD (Includes Terminal, Soft-Sided Case, Internal Backup Battery, ADA Keypad, Headphones, 4GB Flash Drive, Shipping &amp;
Handling, and One (1) Year Warranty)</t>
  </si>
  <si>
    <t>ExpressVote BMD Terminal</t>
  </si>
  <si>
    <t>Ballot-On-Demand Compact C711 Printer</t>
  </si>
  <si>
    <t>Ballot-On-Demand Printer</t>
  </si>
  <si>
    <t>Ballot-On-Demand Laptop (Includes Initial Annual Ballot-On-Demand
Software License)</t>
  </si>
  <si>
    <t>Ballot-On-Demand Laptop</t>
  </si>
  <si>
    <t>Election Management Hardware (Includes One (1) Dell Optiplex 5040
MINI Desktop Workstation, Symantec Endpoint Protection, Adobe Acrobat Standard XI, One (1) Uninterruptible Power Supply (UPS) Battery Backup, One (1) OKI B432 Mono Laser Duplex Printer, One (1) Startech 6' USB Cable, One (1) Year Warranty, and Offsite Installation)</t>
  </si>
  <si>
    <t>Election Management Hardware</t>
  </si>
  <si>
    <t>DS850 Hardware Maintenance</t>
  </si>
  <si>
    <t>DS450 Hardware Maintenance</t>
  </si>
  <si>
    <t>DS200 Hardware Maintenance</t>
  </si>
  <si>
    <t>ExpressVote BMD Hardware Maintenance</t>
  </si>
  <si>
    <t>DS850 Firmware License</t>
  </si>
  <si>
    <t>DS450 Firmware License</t>
  </si>
  <si>
    <t>DS200 Firmware License</t>
  </si>
  <si>
    <t>ExpressVote BMD Firmware License</t>
  </si>
  <si>
    <t>ElectionWare Software</t>
  </si>
  <si>
    <t>ElectionWare PYO Software License (1 – 100,000 Registered Voters in
County)</t>
  </si>
  <si>
    <t>ElectionWare PYO Software License (100,001+ Registered Voters in
County)</t>
  </si>
  <si>
    <t>Synthesized Audio Capability for PYO Customers requiring non-English languages</t>
  </si>
  <si>
    <t>Synthesized Audio Capability for PYO Customers requiring non-English languages (License Fee per Language)</t>
  </si>
  <si>
    <t>Synthesized Audio</t>
  </si>
  <si>
    <t>Reporting Only Software</t>
  </si>
  <si>
    <t>ElectionWare Reporting Software License</t>
  </si>
  <si>
    <t>ElectionWare Reporting Software License (Included with ElectionWare PYO)</t>
  </si>
  <si>
    <t>Ballot-On-Demand Software</t>
  </si>
  <si>
    <t>Ballot-On-Demand Software License</t>
  </si>
  <si>
    <t>N/A</t>
  </si>
  <si>
    <t>Included in Price of Ballot-On-Demand Laptop</t>
  </si>
  <si>
    <t>INITIAL ANNUAL SOFTWARE LICENSE:</t>
  </si>
  <si>
    <t>HARDWARE:</t>
  </si>
  <si>
    <t>IMPLEMENTATION SERVICES:</t>
  </si>
  <si>
    <t>DS850 Central Scanner Installation Fee (1st Unit)</t>
  </si>
  <si>
    <t>DS850 Central Scanner Installation Fee (Each Additional Unit)</t>
  </si>
  <si>
    <t>Equipment Installation</t>
  </si>
  <si>
    <t>DS450 Central Scanner Installation Fee (1st Unit)</t>
  </si>
  <si>
    <t>DS450 Central Scanner Installation Fee (Each Additional Unit)</t>
  </si>
  <si>
    <t>DS200 Tabulator Installation Fee</t>
  </si>
  <si>
    <t>ExpressVote BMD Installation Fee</t>
  </si>
  <si>
    <t>Ballot-On-Demand Compact C711 Printer Installation Fee</t>
  </si>
  <si>
    <t>Project Management Day</t>
  </si>
  <si>
    <t>Election On-Site Support Event (One (1) Person for Three (3) Days
Onsite)</t>
  </si>
  <si>
    <t>Equipment Training Day</t>
  </si>
  <si>
    <t>Software Training Day</t>
  </si>
  <si>
    <t>Support Services</t>
  </si>
  <si>
    <t>Training Services</t>
  </si>
  <si>
    <t>TRADE-IN ALLOWANCE:</t>
  </si>
  <si>
    <t>Trade-In Allowance</t>
  </si>
  <si>
    <r>
      <t xml:space="preserve">Trade-In Equipment:
</t>
    </r>
    <r>
      <rPr>
        <sz val="10"/>
        <rFont val="Arial"/>
        <family val="2"/>
      </rPr>
      <t>ES&amp;S will provide a trade-in value for the old equipment (outlined in Contract Attachment B) and dispose of old equipment on or before delivery of the new equipment.</t>
    </r>
  </si>
  <si>
    <t>Gold Hardware Maintenance (Annual Onsite Maintenance):</t>
  </si>
  <si>
    <t>Silver Hardware Maintenance (Maintenance Once Every 24 Months):</t>
  </si>
  <si>
    <t>DS850 Gold Hardware Maintenance (Annual Onsite Maintenance)</t>
  </si>
  <si>
    <t>DS450 Gold Hardware Maintenance (Annual Onsite Maintenance)</t>
  </si>
  <si>
    <t>DS200 Gold Hardware Maintenance (Annual Onsite Maintenance)</t>
  </si>
  <si>
    <t>ExpressVote BMD Gold Hardware Maintenance (Annual Onsite Maintenance)</t>
  </si>
  <si>
    <t>DS850 Silver Hardware Maintenance (Maintenance Once Every 24 Months)</t>
  </si>
  <si>
    <t>DS450 Silver Hardware Maintenance (Maintenance Once Every 24 Months)</t>
  </si>
  <si>
    <t>DS200 Silver Hardware Maintenance (Maintenance Once Every 24 Months)</t>
  </si>
  <si>
    <t>ExpressVote BMD Silver Hardware Maintenance (Maintenance Once Every 24 Months)</t>
  </si>
  <si>
    <t>Bronze Hardware Maintenance (Depot Repair Only):</t>
  </si>
  <si>
    <t>DS200 Bronze Hardware Maintenance (Depot Repair Only)</t>
  </si>
  <si>
    <t>ExpressVote BMD Bronze Hardware Maintenance (Depot Repair Only)</t>
  </si>
  <si>
    <t>Annual Hardware and Software Maintenance and Support Fees (Beginning Upon Expiration of the Original Warranty Period):</t>
  </si>
  <si>
    <t>Certified Technician Program (Subject to the standard terms and 
conditions of the ES&amp;S certified technician program):</t>
  </si>
  <si>
    <t>DS850 Certified Tech Program</t>
  </si>
  <si>
    <t>DS450 Certified Tech Program</t>
  </si>
  <si>
    <t>DS200 Certified Tech Program</t>
  </si>
  <si>
    <t>ExpressVote BMD Certified Tech Program</t>
  </si>
  <si>
    <t>Annual Firmware Licenses:</t>
  </si>
  <si>
    <t>Annual Software Licenses:</t>
  </si>
  <si>
    <t>Ballot-On-Demand Software License (100,000 – 200,000 Registered Voters in County)</t>
  </si>
  <si>
    <t>Ballot-On-Demand Software License (200,001 + Regstered Voters in County)</t>
  </si>
  <si>
    <t>ElectionWare PYO Software License (1 – 100,000 Registered Voters in County)</t>
  </si>
  <si>
    <t>ElectionWare PYO Software License (100,001 + Registered Voters in County)</t>
  </si>
  <si>
    <t>Ballot-On-Demand Software License (1 – 100,000 Registered Voters in County)</t>
  </si>
  <si>
    <t>ElectionWare PYO</t>
  </si>
  <si>
    <t>ElectionWare Reporting Only</t>
  </si>
  <si>
    <t>Ballot-On-Demand</t>
  </si>
  <si>
    <t xml:space="preserve">Total Post-Warranty Annual Hardware Maintenance &amp; Software License Fees </t>
  </si>
  <si>
    <t>VALUE ADD ITEMS:</t>
  </si>
  <si>
    <t>COTS Soft-Sided Ballot Box</t>
  </si>
  <si>
    <t>COTS Plastic Ballot Box</t>
  </si>
  <si>
    <t>DS200 Tote Bin</t>
  </si>
  <si>
    <t>ExpressVote Table</t>
  </si>
  <si>
    <t>Additional 4GB Thumb Drives</t>
  </si>
  <si>
    <t>Additional 8GB Thumb Drives</t>
  </si>
  <si>
    <t>ExpressLink Printer</t>
  </si>
  <si>
    <t>ExpressLink Software</t>
  </si>
  <si>
    <t>Client/Server Election Management System</t>
  </si>
  <si>
    <t>E PollBook (Cost includes Tablet with Barcode Scanning and Signature Capture Capabilities, Tablet Protector Sleeve, Back Strap, Lazy Susan Stand, Stylus with Tether, Micro-SD Card w/SD Adapter, 16GB Thumb Drive, USB Dongle, USB Power Cable, 6-ft Power Cable, Touch Screen Cleaning Kit, Carrying Case, ExpressPoll Software, One (1) Year Warranty, Shipping &amp; Handling, Acceptance Testing and Loading of Software on the Unit)</t>
  </si>
  <si>
    <t>MBV 1000</t>
  </si>
  <si>
    <t>e-Poll Book</t>
  </si>
  <si>
    <t>e-Poll Book License Fees</t>
  </si>
  <si>
    <t xml:space="preserve">MBV </t>
  </si>
  <si>
    <t>MBV License, Maintenance and Support Fees</t>
  </si>
  <si>
    <t>ExpressVote Privacy Shield (Package of Six)</t>
  </si>
  <si>
    <t>ExpressVote Kiosk (Includes Installation and Shipping &amp; Handling)</t>
  </si>
  <si>
    <t>ExpressLink Software (Initial Annual License Fee Per County (This fee is not charged in Counties using ES&amp;S PollBooks)</t>
  </si>
  <si>
    <t>ExpressLink Software License Fees</t>
  </si>
  <si>
    <r>
      <t xml:space="preserve">NOTE: </t>
    </r>
    <r>
      <rPr>
        <sz val="10"/>
        <rFont val="Arial"/>
        <family val="2"/>
      </rPr>
      <t>Unless otherwise noted, items within the Value Added Features section do not include shipping &amp; handling, which will be billed separately. These prices are subject to change pursuant to the terms and conditions of the agreement between the parties.</t>
    </r>
  </si>
  <si>
    <t>Certified Technician Training (Price per Technician)</t>
  </si>
  <si>
    <t>AccuVote TSX Units for Trade (Total trade-in allowance includes OS units is limited to 10% of total sale before application of trade-in allowance)</t>
  </si>
  <si>
    <t>DS850 Certified Technician Program (Price does not include Certified Technician Training)</t>
  </si>
  <si>
    <t>DS450 Certified Technician Program (Price does not include Certified Technician Training)</t>
  </si>
  <si>
    <t>DS200 Certified Technician Program (Price does not include Certified Technician Training)</t>
  </si>
  <si>
    <t>ExpressVote BMD Certified Technician Program (Price does not include Certified Technician Training)</t>
  </si>
  <si>
    <t>Other</t>
  </si>
  <si>
    <t>Enter Unit Price</t>
  </si>
  <si>
    <t>Enter Product Description Here</t>
  </si>
  <si>
    <t>OTHER CHARGES AND FEES:</t>
  </si>
  <si>
    <t>Ballot-On-Demand:</t>
  </si>
  <si>
    <t>Ballot Processing Fee for each Black &amp; White Ballot Sheet Printed (Subject to a 500 ballot sheet minimum per printer, per election)</t>
  </si>
  <si>
    <t>Ballot Processing Fee for each Ballot Sheet Printed with Color (Subject to a 500 ballot sheet minimum per printer, per election)</t>
  </si>
  <si>
    <t>Ballot-On-Demand Ballot Processing Fee</t>
  </si>
  <si>
    <r>
      <rPr>
        <b/>
        <sz val="10"/>
        <rFont val="Arial"/>
        <family val="2"/>
      </rPr>
      <t>Ballot-On-Demand Set-Up Fee Per Election Event:</t>
    </r>
    <r>
      <rPr>
        <sz val="10"/>
        <rFont val="Arial"/>
        <family val="2"/>
      </rPr>
      <t xml:space="preserve">
- Remote Access: $350.00 per election set-up + $1.00 per unique PDF (up to 
  4 computers)
- $40.00 per computer over 4 units
</t>
    </r>
    <r>
      <rPr>
        <b/>
        <sz val="10"/>
        <rFont val="Arial"/>
        <family val="2"/>
      </rPr>
      <t xml:space="preserve">Rework of set up due to customer changes after initial set up is complete: 
- </t>
    </r>
    <r>
      <rPr>
        <sz val="10"/>
        <rFont val="Arial"/>
        <family val="2"/>
      </rPr>
      <t xml:space="preserve">$175.00 per change event
- $40.00 per computer over 4 units
- $350.00 fee for L&amp;A Test deck creation + ballot processing fee for each 
  printed sheet
</t>
    </r>
    <r>
      <rPr>
        <b/>
        <sz val="10"/>
        <rFont val="Arial"/>
        <family val="2"/>
      </rPr>
      <t>On-Site</t>
    </r>
    <r>
      <rPr>
        <sz val="10"/>
        <rFont val="Arial"/>
        <family val="2"/>
      </rPr>
      <t>: $1,650.00 per day per person</t>
    </r>
  </si>
  <si>
    <t>Ballot-On-Demand Set-Up Fees</t>
  </si>
  <si>
    <t>MBV Click Charge Fee</t>
  </si>
  <si>
    <t>Annual hardware and software fees include processing of 15,000 pieces per year.
Click Charges after overage:
15,000 - 30,000: $0.30 per scan
30,001 - 50,000: $0.25 per scan
50,001 - 100,000: $0.20 per scan
100,001 +: $0.15 per scan</t>
  </si>
  <si>
    <r>
      <t xml:space="preserve">Special Notes:
Additional Discount: </t>
    </r>
    <r>
      <rPr>
        <sz val="10"/>
        <rFont val="Arial"/>
        <family val="2"/>
      </rPr>
      <t xml:space="preserve">In the event that the Utah State Legislature provides funding for new voting systems, theState would make these funds available exclusively to counties that purchase new voting Tabulation System Hardware and Accessible Voting System Hardware from ES&amp;S. ES&amp;S will provide an 8 percent rebate on Tabulation System Hardware and Accessible Voting System Hardware purchased by any county that uses State funds, provided that the aforementioned county purchase and take delivery of the new Tabulation System Hardware and Accessible Voting System Hardware by no later than March 31, 2021.
o In the event that State funding is not made available prior to March 31, 2021, ES&amp;S will provide the following rebates:
     • 1-6 counties purchase ES&amp;S equipment= 2% rebate
     • 7-14 counties purchase ES&amp;S equipment= 4% rebate
     • 15-22 counties purchase ES&amp;S equipment= 6% rebate
     • 23-29 counties purchase ES&amp;S equipment= 8% rebate
o All rebates described in the two bullet points above are to be provided retroactively contingent on sales and related deliveries completed by March 31, 2021.
</t>
    </r>
    <r>
      <rPr>
        <b/>
        <sz val="10"/>
        <rFont val="Arial"/>
        <family val="2"/>
      </rPr>
      <t>Lease-Purchase Pricing</t>
    </r>
    <r>
      <rPr>
        <sz val="10"/>
        <rFont val="Arial"/>
        <family val="2"/>
      </rPr>
      <t>: ES&amp;S‘s affiliate, Nationwide Capital, can provide financing to Utah counties for terms ranging from 3 to 10 years. Interest rates are dependent upon the length of the financing term and applicable rates at the time the sale transaction between ES&amp;S and the county is consummated. Please contact your ES&amp;S sales representative for financing options.</t>
    </r>
    <r>
      <rPr>
        <b/>
        <sz val="10"/>
        <rFont val="Arial"/>
        <family val="2"/>
      </rPr>
      <t xml:space="preserve">
</t>
    </r>
  </si>
  <si>
    <t>This Sales Order is submitted by the County or Local Unit of Government pursuant to that certain Contract No. AR2762.  The Deliverables ordered under this Sales Order and all rights and obligations of ES&amp;S and the Local Unit of Government shall be governed by the terms and conditions of Contract No. AR2762.</t>
  </si>
  <si>
    <t>DS200 Tabulator WITHOUT Ballot Box (Includes Scanner, Internal Backup Battery, Plastic Rolling Carrying Case, Paper Roll, 4GB Jump Drive, Shipping &amp; Handling, and One (1) Year Warranty)</t>
  </si>
  <si>
    <t>ExpressVote Tabulator</t>
  </si>
  <si>
    <t>ExpressVote Tabulator (Includes Tabulator Terminal, Internal Backup Battery, Base Model Rolling Kiosk with AutoCast, ADA Keypad, Headphones, 4GB Flash Drive, Hub, Printer, Shipping &amp; Handling and One (1) Year Warranty)</t>
  </si>
  <si>
    <t>ExpressVote Tabulator Installation Fee</t>
  </si>
  <si>
    <t>ExpressVote Tabulator Hardware Maintenance</t>
  </si>
  <si>
    <t>ExpressVote Tabulator Gold Hardware Maintenance (Annual Onsite Maintenance)</t>
  </si>
  <si>
    <t>ExpressVote Tabulator Silver Hardware Maintenance (Maintenance Once Every 24 Months)</t>
  </si>
  <si>
    <t>ExpressVote Tabulator Bronze Hardware Maintenance (Depot Repair Only)</t>
  </si>
  <si>
    <t>ExpressVote Tabulator Firmware License</t>
  </si>
  <si>
    <t>E PollBook (Cost Includes Tablet with Barcode Scanning and Signature Capture Capabilities, Lazy Susan Stand with Turntable Pedestal, 1 USB Port, Tablet Protector Sleeve, Back Strap, Stylus with Tether, Micro-SD Card w/SD Adapter, 16GB Thumb Drive, Power Supply and Cable, Carrying Case, ExpressPoll Software, One (1) Year Warranty, Shipping &amp; Handling, Acceptance Testing, and Loading of Software on the Unit)</t>
  </si>
  <si>
    <t>CentralPoint Initial Annual Software License and Hosting Fee (1 - 75,000 Registered Voters in a County)</t>
  </si>
  <si>
    <t>CentralPoint Initial Annual Software License and Hosting Fee (75,001 - 150,000 Registered Voters in a County)</t>
  </si>
  <si>
    <t>CentralPoint Initial Annual Software License and Hosting Fee (150,001 - 300,000 Registered Voters in a County)</t>
  </si>
  <si>
    <t>CentralPoint Initial Annual Software License and Hosting Fee (300,001 - 500,000 Registered Voters in a County)</t>
  </si>
  <si>
    <t>CentralPoint Initial Annual Software License and Hosting Fee (500,001 + Registered Voters in a County)</t>
  </si>
  <si>
    <t>CentralPoint License and Hosting</t>
  </si>
  <si>
    <t>CentralPoint Software License and Hosting Fee (1 - 75,000 Registered Voters in a County)</t>
  </si>
  <si>
    <t>CentralPoint Software License and Hosting Fee (75,001 - 150,000 Registered Voters in a County)</t>
  </si>
  <si>
    <t>CentralPoint Software License and Hosting Fee (150,001 - 300,000 Registered Voters in a County)</t>
  </si>
  <si>
    <t>CentralPoint Software License and Hosting Fee (300,001 - 500,000 Registered Voters in a County)</t>
  </si>
  <si>
    <t>CentralPoint Software License and Hosting Fee (500,001 + Registered Voters in a County)</t>
  </si>
  <si>
    <t>Ballot-On-Demand Software License (Customer Installed on Customer Owned Laptop)</t>
  </si>
  <si>
    <t>Ballot-On-Demand Portable Printer</t>
  </si>
  <si>
    <t>Ballot-On-Demand Portable Printer with Case</t>
  </si>
  <si>
    <t>Ballot-On-Demand Portable Printer Installation Fee</t>
  </si>
  <si>
    <t>Ballot-On-Demand Portable Printer Case</t>
  </si>
  <si>
    <t>DYMO 450 Turbo Printer with Power Supply/Cord and USB Cable</t>
  </si>
  <si>
    <t>MY3 Printer with Power Supply/Cord, USB Cable, and Battery Backup</t>
  </si>
  <si>
    <t>e-Poll Book License Fees with Ballot-On-Demand Capability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</si>
</sst>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mm\ d\,\ yyyy"/>
    <numFmt numFmtId="165" formatCode="[&lt;=9999999]###\-####;\(###\)\ ###\-####"/>
    <numFmt numFmtId="166" formatCode="&quot;$&quot;#,##0.00"/>
  </numFmts>
  <fonts count="14" x14ac:knownFonts="1">
    <font>
      <sz val="10"/>
      <name val="Arial"/>
    </font>
    <font>
      <sz val="11"/>
      <color theme="1"/>
      <name val="Calibri"/>
      <family val="2"/>
      <scheme val="minor"/>
    </font>
    <font>
      <sz val="10"/>
      <name val="Arial"/>
      <family val="2"/>
    </font>
    <font>
      <sz val="10"/>
      <name val="Arial"/>
      <family val="2"/>
    </font>
    <font>
      <sz val="9"/>
      <name val="Arial"/>
      <family val="2"/>
    </font>
    <font>
      <b/>
      <sz val="9"/>
      <name val="Arial"/>
      <family val="2"/>
    </font>
    <font>
      <b/>
      <sz val="10"/>
      <name val="Arial"/>
      <family val="2"/>
    </font>
    <font>
      <b/>
      <sz val="11"/>
      <name val="Arial"/>
      <family val="2"/>
    </font>
    <font>
      <sz val="11"/>
      <name val="Arial"/>
      <family val="2"/>
    </font>
    <font>
      <sz val="10"/>
      <name val="Arial"/>
      <family val="2"/>
    </font>
    <font>
      <b/>
      <sz val="12"/>
      <name val="Arial"/>
      <family val="2"/>
    </font>
    <font>
      <b/>
      <sz val="16"/>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mediumGray">
        <fgColor indexed="9"/>
        <b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s>
  <borders count="24">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xf numFmtId="43" fontId="2"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1" fillId="0" borderId="0"/>
  </cellStyleXfs>
  <cellXfs count="213">
    <xf numFmtId="0" fontId="0" fillId="0" borderId="0" xfId="0"/>
    <xf numFmtId="0" fontId="3" fillId="0" borderId="4" xfId="0" applyFont="1" applyBorder="1" applyAlignment="1" applyProtection="1">
      <alignment horizontal="center" vertical="center"/>
      <protection locked="0"/>
    </xf>
    <xf numFmtId="0" fontId="3" fillId="0" borderId="4" xfId="0" applyFont="1" applyBorder="1" applyAlignment="1" applyProtection="1">
      <alignment horizontal="center" vertical="center"/>
    </xf>
    <xf numFmtId="0" fontId="3" fillId="0" borderId="0" xfId="0" applyFont="1" applyFill="1" applyProtection="1"/>
    <xf numFmtId="0" fontId="3" fillId="0" borderId="0" xfId="0" applyFont="1" applyBorder="1" applyProtection="1"/>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3" fillId="0" borderId="0" xfId="0" applyFont="1" applyAlignment="1" applyProtection="1">
      <alignment vertical="center"/>
    </xf>
    <xf numFmtId="44" fontId="6" fillId="0" borderId="0" xfId="3" applyNumberFormat="1" applyFont="1" applyBorder="1" applyAlignment="1" applyProtection="1"/>
    <xf numFmtId="44" fontId="6" fillId="0" borderId="0" xfId="0" applyNumberFormat="1" applyFont="1" applyBorder="1" applyAlignment="1" applyProtection="1"/>
    <xf numFmtId="0" fontId="3" fillId="0" borderId="0" xfId="6" applyFont="1" applyBorder="1" applyAlignment="1" applyProtection="1">
      <alignment horizontal="left" vertical="center"/>
    </xf>
    <xf numFmtId="0" fontId="2" fillId="0" borderId="0" xfId="6" applyFont="1" applyFill="1" applyBorder="1" applyAlignment="1" applyProtection="1">
      <alignment horizontal="left" vertical="center" wrapText="1"/>
    </xf>
    <xf numFmtId="0" fontId="3" fillId="0" borderId="0" xfId="0" applyFont="1" applyAlignment="1" applyProtection="1">
      <alignment horizontal="left" vertical="center"/>
    </xf>
    <xf numFmtId="0" fontId="3" fillId="0" borderId="0" xfId="6" quotePrefix="1" applyFont="1" applyBorder="1" applyAlignment="1" applyProtection="1">
      <alignment horizontal="left"/>
    </xf>
    <xf numFmtId="0" fontId="3" fillId="0" borderId="0" xfId="6" applyFont="1" applyBorder="1" applyAlignment="1" applyProtection="1">
      <alignment horizontal="left"/>
    </xf>
    <xf numFmtId="0" fontId="3" fillId="0" borderId="0" xfId="6" applyFont="1" applyFill="1" applyBorder="1" applyAlignment="1" applyProtection="1"/>
    <xf numFmtId="0" fontId="3" fillId="0" borderId="1" xfId="6" applyFont="1" applyBorder="1" applyAlignment="1" applyProtection="1">
      <alignment vertical="top" wrapText="1"/>
    </xf>
    <xf numFmtId="0" fontId="5" fillId="4" borderId="0" xfId="0" applyFont="1" applyFill="1" applyBorder="1" applyAlignment="1" applyProtection="1">
      <alignment horizontal="left"/>
    </xf>
    <xf numFmtId="0" fontId="5" fillId="4" borderId="0" xfId="0" applyFont="1" applyFill="1" applyBorder="1" applyAlignment="1" applyProtection="1">
      <alignment horizontal="right" vertical="center"/>
    </xf>
    <xf numFmtId="0" fontId="7" fillId="4" borderId="0" xfId="0" applyFont="1" applyFill="1" applyBorder="1" applyAlignment="1" applyProtection="1">
      <alignment horizontal="right"/>
    </xf>
    <xf numFmtId="44" fontId="7" fillId="4" borderId="0" xfId="3" applyNumberFormat="1" applyFont="1" applyFill="1" applyBorder="1" applyAlignment="1" applyProtection="1"/>
    <xf numFmtId="0" fontId="10" fillId="0" borderId="0" xfId="5" applyFont="1" applyBorder="1" applyAlignment="1" applyProtection="1">
      <alignment horizontal="center" vertical="center"/>
    </xf>
    <xf numFmtId="0" fontId="10" fillId="0" borderId="0" xfId="5" applyFont="1" applyFill="1" applyAlignment="1" applyProtection="1">
      <alignment horizontal="center" vertical="center"/>
    </xf>
    <xf numFmtId="0" fontId="3" fillId="0" borderId="0" xfId="5" applyBorder="1" applyAlignment="1" applyProtection="1"/>
    <xf numFmtId="0" fontId="3" fillId="0" borderId="0" xfId="5" applyBorder="1" applyAlignment="1" applyProtection="1">
      <alignment horizontal="center" vertical="top"/>
    </xf>
    <xf numFmtId="0" fontId="4" fillId="0" borderId="0" xfId="0" applyFont="1" applyAlignment="1" applyProtection="1">
      <alignment vertical="top"/>
    </xf>
    <xf numFmtId="0" fontId="3" fillId="0" borderId="0" xfId="0" applyFont="1" applyAlignment="1" applyProtection="1">
      <alignment horizontal="left"/>
    </xf>
    <xf numFmtId="0" fontId="3" fillId="0" borderId="0" xfId="0" applyFont="1" applyAlignment="1" applyProtection="1">
      <alignment horizontal="right"/>
    </xf>
    <xf numFmtId="0" fontId="3" fillId="0" borderId="0" xfId="0" applyFont="1" applyFill="1" applyAlignment="1" applyProtection="1"/>
    <xf numFmtId="0" fontId="7" fillId="0" borderId="0" xfId="0" applyFont="1" applyBorder="1" applyAlignment="1" applyProtection="1">
      <alignment horizontal="left"/>
    </xf>
    <xf numFmtId="0" fontId="8" fillId="2" borderId="0" xfId="0" applyFont="1" applyFill="1" applyBorder="1" applyAlignment="1" applyProtection="1">
      <alignment horizontal="center"/>
    </xf>
    <xf numFmtId="0" fontId="3" fillId="0" borderId="5" xfId="0" applyFont="1" applyBorder="1" applyAlignment="1" applyProtection="1">
      <alignment vertical="center" wrapText="1"/>
    </xf>
    <xf numFmtId="0" fontId="3" fillId="0" borderId="14" xfId="0" applyFont="1" applyBorder="1" applyAlignment="1" applyProtection="1">
      <alignment horizontal="center" vertical="center"/>
    </xf>
    <xf numFmtId="0" fontId="3" fillId="0" borderId="13" xfId="0" applyFont="1" applyBorder="1" applyAlignment="1" applyProtection="1">
      <alignment vertical="center" wrapText="1"/>
    </xf>
    <xf numFmtId="0" fontId="3" fillId="0" borderId="14" xfId="0" applyFont="1" applyBorder="1" applyAlignment="1" applyProtection="1">
      <alignment horizontal="center" vertical="center"/>
      <protection locked="0"/>
    </xf>
    <xf numFmtId="0" fontId="3" fillId="0" borderId="5" xfId="0" applyFont="1" applyFill="1" applyBorder="1" applyAlignment="1" applyProtection="1">
      <alignment vertical="center" wrapText="1"/>
    </xf>
    <xf numFmtId="0" fontId="3" fillId="0" borderId="2" xfId="0" applyFont="1" applyFill="1" applyBorder="1" applyAlignment="1" applyProtection="1">
      <alignment vertical="center"/>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vertical="center"/>
    </xf>
    <xf numFmtId="0" fontId="6" fillId="0" borderId="0" xfId="0" applyFont="1" applyAlignment="1" applyProtection="1">
      <alignment horizontal="right"/>
    </xf>
    <xf numFmtId="0" fontId="0" fillId="0" borderId="0" xfId="0" applyAlignment="1" applyProtection="1"/>
    <xf numFmtId="0" fontId="0" fillId="0" borderId="0" xfId="0" applyBorder="1" applyAlignment="1" applyProtection="1"/>
    <xf numFmtId="0" fontId="3" fillId="0" borderId="0" xfId="0" applyFont="1" applyAlignment="1" applyProtection="1"/>
    <xf numFmtId="0" fontId="6" fillId="0" borderId="18" xfId="0" applyFont="1" applyBorder="1" applyAlignment="1" applyProtection="1">
      <alignment horizontal="center"/>
    </xf>
    <xf numFmtId="0" fontId="6" fillId="0" borderId="0" xfId="0" applyFont="1" applyBorder="1" applyAlignment="1" applyProtection="1">
      <alignment horizontal="center"/>
    </xf>
    <xf numFmtId="0" fontId="3" fillId="0" borderId="0" xfId="0" applyFont="1" applyProtection="1"/>
    <xf numFmtId="0" fontId="6" fillId="0" borderId="5"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8" fontId="3" fillId="0" borderId="0" xfId="0" applyNumberFormat="1" applyFont="1" applyAlignment="1" applyProtection="1">
      <alignment vertical="center"/>
    </xf>
    <xf numFmtId="8" fontId="3" fillId="0" borderId="0" xfId="0" applyNumberFormat="1" applyFont="1" applyFill="1" applyAlignment="1" applyProtection="1">
      <alignment vertical="center"/>
    </xf>
    <xf numFmtId="0" fontId="3" fillId="4" borderId="18" xfId="0" applyFont="1" applyFill="1" applyBorder="1" applyAlignment="1" applyProtection="1">
      <alignment horizontal="center" vertical="center"/>
    </xf>
    <xf numFmtId="0" fontId="3" fillId="4" borderId="18" xfId="0" applyFont="1" applyFill="1" applyBorder="1" applyAlignment="1" applyProtection="1">
      <alignment vertical="center" wrapText="1"/>
    </xf>
    <xf numFmtId="0" fontId="3" fillId="4" borderId="18" xfId="0" applyFont="1" applyFill="1" applyBorder="1" applyAlignment="1" applyProtection="1">
      <alignment vertical="center"/>
    </xf>
    <xf numFmtId="0" fontId="3" fillId="5" borderId="4" xfId="0" applyFont="1" applyFill="1" applyBorder="1" applyAlignment="1" applyProtection="1">
      <alignment horizontal="center" vertical="center"/>
    </xf>
    <xf numFmtId="0" fontId="3" fillId="0" borderId="1" xfId="0" applyFont="1" applyBorder="1" applyProtection="1"/>
    <xf numFmtId="0" fontId="3" fillId="0" borderId="1" xfId="0" applyFont="1" applyBorder="1" applyAlignment="1" applyProtection="1">
      <alignment horizontal="left"/>
    </xf>
    <xf numFmtId="0" fontId="3" fillId="0" borderId="0" xfId="5" quotePrefix="1" applyFont="1" applyAlignment="1" applyProtection="1">
      <alignment horizontal="left"/>
    </xf>
    <xf numFmtId="0" fontId="3" fillId="0" borderId="0" xfId="5" applyFont="1" applyAlignment="1" applyProtection="1">
      <alignment horizontal="left"/>
    </xf>
    <xf numFmtId="49" fontId="4" fillId="0" borderId="0" xfId="5" applyNumberFormat="1" applyFont="1" applyFill="1" applyBorder="1" applyAlignment="1" applyProtection="1">
      <alignment horizontal="center" wrapText="1"/>
    </xf>
    <xf numFmtId="49" fontId="4" fillId="0" borderId="0" xfId="5" applyNumberFormat="1" applyFont="1" applyFill="1" applyBorder="1" applyAlignment="1" applyProtection="1">
      <alignment horizontal="center"/>
    </xf>
    <xf numFmtId="0" fontId="3" fillId="0" borderId="0" xfId="5" applyFont="1" applyFill="1" applyBorder="1" applyAlignment="1" applyProtection="1">
      <alignment horizontal="right"/>
    </xf>
    <xf numFmtId="0" fontId="3" fillId="0" borderId="0" xfId="5" applyFill="1" applyBorder="1" applyAlignment="1" applyProtection="1"/>
    <xf numFmtId="0" fontId="4" fillId="0" borderId="0" xfId="5" applyFont="1" applyFill="1" applyBorder="1" applyAlignment="1" applyProtection="1"/>
    <xf numFmtId="0" fontId="6" fillId="0" borderId="0" xfId="5" applyFont="1" applyBorder="1" applyAlignment="1" applyProtection="1">
      <alignment horizontal="center" vertical="top"/>
    </xf>
    <xf numFmtId="0" fontId="6" fillId="0" borderId="0" xfId="5" applyFont="1" applyBorder="1" applyAlignment="1" applyProtection="1">
      <alignment horizontal="center"/>
    </xf>
    <xf numFmtId="0" fontId="3" fillId="0" borderId="0" xfId="5" applyBorder="1" applyAlignment="1" applyProtection="1">
      <alignment horizontal="center"/>
    </xf>
    <xf numFmtId="164" fontId="3" fillId="0" borderId="0" xfId="5" applyNumberFormat="1" applyBorder="1" applyAlignment="1" applyProtection="1">
      <alignment horizontal="center"/>
    </xf>
    <xf numFmtId="0" fontId="3" fillId="0" borderId="4" xfId="0" applyFont="1" applyFill="1" applyBorder="1" applyAlignment="1" applyProtection="1">
      <alignment horizontal="center" vertical="center"/>
    </xf>
    <xf numFmtId="0" fontId="3" fillId="0" borderId="0" xfId="0" applyFont="1" applyFill="1" applyAlignment="1" applyProtection="1">
      <alignment vertical="center"/>
    </xf>
    <xf numFmtId="0" fontId="2" fillId="0" borderId="5" xfId="0" applyFont="1" applyBorder="1" applyAlignment="1" applyProtection="1">
      <alignment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2" fillId="0" borderId="7" xfId="0" applyFont="1" applyBorder="1" applyAlignment="1" applyProtection="1">
      <alignment vertical="center" wrapText="1"/>
    </xf>
    <xf numFmtId="0" fontId="2" fillId="0" borderId="8" xfId="0" applyFont="1" applyBorder="1" applyAlignment="1" applyProtection="1">
      <alignment vertical="center" wrapText="1"/>
    </xf>
    <xf numFmtId="166" fontId="3" fillId="5" borderId="5" xfId="0" applyNumberFormat="1" applyFont="1" applyFill="1" applyBorder="1" applyAlignment="1" applyProtection="1">
      <alignment horizontal="center" vertical="center"/>
    </xf>
    <xf numFmtId="166" fontId="3" fillId="5" borderId="7" xfId="0" applyNumberFormat="1" applyFont="1" applyFill="1" applyBorder="1" applyAlignment="1" applyProtection="1">
      <alignment horizontal="center" vertical="center"/>
    </xf>
    <xf numFmtId="166" fontId="3" fillId="5" borderId="8" xfId="0" applyNumberFormat="1" applyFont="1" applyFill="1" applyBorder="1" applyAlignment="1" applyProtection="1">
      <alignment horizontal="center" vertical="center"/>
    </xf>
    <xf numFmtId="8" fontId="3" fillId="5" borderId="5" xfId="1" applyNumberFormat="1" applyFont="1" applyFill="1" applyBorder="1" applyAlignment="1" applyProtection="1">
      <alignment horizontal="right" vertical="center"/>
    </xf>
    <xf numFmtId="8" fontId="3" fillId="5" borderId="7" xfId="1" applyNumberFormat="1" applyFont="1" applyFill="1" applyBorder="1" applyAlignment="1" applyProtection="1">
      <alignment horizontal="right" vertical="center"/>
    </xf>
    <xf numFmtId="8" fontId="3" fillId="5" borderId="8" xfId="1" applyNumberFormat="1" applyFont="1" applyFill="1" applyBorder="1" applyAlignment="1" applyProtection="1">
      <alignment horizontal="right" vertical="center"/>
    </xf>
    <xf numFmtId="0" fontId="2" fillId="4" borderId="18" xfId="0" applyFont="1" applyFill="1" applyBorder="1" applyAlignment="1" applyProtection="1">
      <alignment vertical="center" wrapText="1"/>
    </xf>
    <xf numFmtId="0" fontId="3" fillId="4" borderId="18" xfId="0" applyFont="1" applyFill="1" applyBorder="1" applyAlignment="1" applyProtection="1">
      <alignment vertical="center" wrapText="1"/>
    </xf>
    <xf numFmtId="166" fontId="3" fillId="4" borderId="18" xfId="0" applyNumberFormat="1" applyFont="1" applyFill="1" applyBorder="1" applyAlignment="1" applyProtection="1">
      <alignment horizontal="center" vertical="center"/>
    </xf>
    <xf numFmtId="166" fontId="3" fillId="0" borderId="5" xfId="0" applyNumberFormat="1" applyFont="1" applyFill="1" applyBorder="1" applyAlignment="1" applyProtection="1">
      <alignment horizontal="center" vertical="center"/>
    </xf>
    <xf numFmtId="166" fontId="3" fillId="0" borderId="7" xfId="0" applyNumberFormat="1" applyFont="1" applyFill="1" applyBorder="1" applyAlignment="1" applyProtection="1">
      <alignment horizontal="center" vertical="center"/>
    </xf>
    <xf numFmtId="166" fontId="3" fillId="0" borderId="8" xfId="0" applyNumberFormat="1" applyFont="1" applyFill="1" applyBorder="1" applyAlignment="1" applyProtection="1">
      <alignment horizontal="center" vertical="center"/>
    </xf>
    <xf numFmtId="0" fontId="6" fillId="0" borderId="19" xfId="0" applyFont="1" applyBorder="1" applyAlignment="1" applyProtection="1">
      <alignment horizontal="left"/>
    </xf>
    <xf numFmtId="0" fontId="6" fillId="0" borderId="20" xfId="0" quotePrefix="1" applyFont="1" applyBorder="1" applyAlignment="1" applyProtection="1">
      <alignment horizontal="left"/>
    </xf>
    <xf numFmtId="0" fontId="6" fillId="0" borderId="21" xfId="0" quotePrefix="1" applyFont="1" applyBorder="1" applyAlignment="1" applyProtection="1">
      <alignment horizontal="left"/>
    </xf>
    <xf numFmtId="8" fontId="3" fillId="0" borderId="5" xfId="1" applyNumberFormat="1" applyFont="1" applyBorder="1" applyAlignment="1" applyProtection="1">
      <alignment horizontal="right" vertical="center"/>
    </xf>
    <xf numFmtId="8" fontId="3" fillId="0" borderId="7" xfId="1" applyNumberFormat="1" applyFont="1" applyBorder="1" applyAlignment="1" applyProtection="1">
      <alignment horizontal="right" vertical="center"/>
    </xf>
    <xf numFmtId="8" fontId="3" fillId="0" borderId="8" xfId="1" applyNumberFormat="1" applyFont="1" applyBorder="1" applyAlignment="1" applyProtection="1">
      <alignment horizontal="right" vertical="center"/>
    </xf>
    <xf numFmtId="0" fontId="10" fillId="0" borderId="0" xfId="0" applyFont="1" applyAlignment="1" applyProtection="1">
      <alignment horizontal="right"/>
    </xf>
    <xf numFmtId="0" fontId="10" fillId="0" borderId="2" xfId="0" applyFont="1" applyBorder="1" applyAlignment="1" applyProtection="1">
      <alignment horizontal="right"/>
    </xf>
    <xf numFmtId="0" fontId="6" fillId="0" borderId="15" xfId="0" applyFont="1" applyBorder="1" applyAlignment="1" applyProtection="1">
      <alignment horizontal="left"/>
    </xf>
    <xf numFmtId="0" fontId="6" fillId="0" borderId="16" xfId="0" quotePrefix="1" applyFont="1" applyBorder="1" applyAlignment="1" applyProtection="1">
      <alignment horizontal="left"/>
    </xf>
    <xf numFmtId="0" fontId="6" fillId="0" borderId="17" xfId="0" quotePrefix="1" applyFont="1" applyBorder="1" applyAlignment="1" applyProtection="1">
      <alignment horizontal="left"/>
    </xf>
    <xf numFmtId="0" fontId="2" fillId="0" borderId="22" xfId="0" applyFont="1" applyBorder="1" applyAlignment="1" applyProtection="1">
      <alignment vertical="center" wrapText="1"/>
    </xf>
    <xf numFmtId="0" fontId="2" fillId="0" borderId="23" xfId="0" applyFont="1" applyBorder="1" applyAlignment="1" applyProtection="1">
      <alignment vertical="center" wrapText="1"/>
    </xf>
    <xf numFmtId="0" fontId="2" fillId="0" borderId="5" xfId="0"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vertical="center"/>
    </xf>
    <xf numFmtId="0" fontId="2" fillId="0" borderId="5"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2" fillId="0" borderId="7" xfId="0" applyFont="1" applyFill="1" applyBorder="1" applyAlignment="1" applyProtection="1">
      <alignment vertical="center" wrapText="1"/>
    </xf>
    <xf numFmtId="8" fontId="3" fillId="0" borderId="5" xfId="1" applyNumberFormat="1" applyFont="1" applyFill="1" applyBorder="1" applyAlignment="1" applyProtection="1">
      <alignment horizontal="right" vertical="center"/>
    </xf>
    <xf numFmtId="8" fontId="3" fillId="0" borderId="7" xfId="1" applyNumberFormat="1" applyFont="1" applyFill="1" applyBorder="1" applyAlignment="1" applyProtection="1">
      <alignment horizontal="right" vertical="center"/>
    </xf>
    <xf numFmtId="8" fontId="3" fillId="0" borderId="8" xfId="1" applyNumberFormat="1" applyFont="1" applyFill="1" applyBorder="1" applyAlignment="1" applyProtection="1">
      <alignment horizontal="right" vertical="center"/>
    </xf>
    <xf numFmtId="0" fontId="6" fillId="0" borderId="19" xfId="0" applyFont="1" applyBorder="1" applyAlignment="1" applyProtection="1">
      <alignment horizontal="left" vertical="center" wrapText="1"/>
    </xf>
    <xf numFmtId="0" fontId="6" fillId="0" borderId="20" xfId="0" quotePrefix="1" applyFont="1" applyBorder="1" applyAlignment="1" applyProtection="1">
      <alignment horizontal="left" vertical="center" wrapText="1"/>
    </xf>
    <xf numFmtId="0" fontId="6" fillId="0" borderId="21" xfId="0" quotePrefix="1" applyFont="1" applyBorder="1" applyAlignment="1" applyProtection="1">
      <alignment horizontal="left" vertical="center" wrapText="1"/>
    </xf>
    <xf numFmtId="0" fontId="2" fillId="0" borderId="7"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8" fontId="2" fillId="0" borderId="5" xfId="0" applyNumberFormat="1" applyFont="1" applyFill="1" applyBorder="1" applyAlignment="1" applyProtection="1">
      <alignment horizontal="center" vertical="center"/>
      <protection locked="0"/>
    </xf>
    <xf numFmtId="8" fontId="3" fillId="0" borderId="7" xfId="0" applyNumberFormat="1" applyFont="1" applyFill="1" applyBorder="1" applyAlignment="1" applyProtection="1">
      <alignment horizontal="center" vertical="center"/>
      <protection locked="0"/>
    </xf>
    <xf numFmtId="8" fontId="3" fillId="0" borderId="8" xfId="0" applyNumberFormat="1" applyFont="1" applyFill="1" applyBorder="1" applyAlignment="1" applyProtection="1">
      <alignment horizontal="center" vertical="center"/>
      <protection locked="0"/>
    </xf>
    <xf numFmtId="8" fontId="3" fillId="0" borderId="13" xfId="1" applyNumberFormat="1" applyFont="1" applyBorder="1" applyAlignment="1" applyProtection="1">
      <alignment horizontal="right" vertical="center"/>
    </xf>
    <xf numFmtId="8" fontId="3" fillId="0" borderId="1" xfId="1" applyNumberFormat="1" applyFont="1" applyBorder="1" applyAlignment="1" applyProtection="1">
      <alignment horizontal="right" vertical="center"/>
    </xf>
    <xf numFmtId="8" fontId="3" fillId="0" borderId="9" xfId="1" applyNumberFormat="1" applyFont="1" applyBorder="1" applyAlignment="1" applyProtection="1">
      <alignment horizontal="right" vertical="center"/>
    </xf>
    <xf numFmtId="8" fontId="3" fillId="0" borderId="5" xfId="0" applyNumberFormat="1" applyFont="1" applyFill="1" applyBorder="1" applyAlignment="1" applyProtection="1">
      <alignment horizontal="center" vertical="center"/>
    </xf>
    <xf numFmtId="8" fontId="3" fillId="0" borderId="7" xfId="0" applyNumberFormat="1" applyFont="1" applyFill="1" applyBorder="1" applyAlignment="1" applyProtection="1">
      <alignment horizontal="center" vertical="center"/>
    </xf>
    <xf numFmtId="8" fontId="3" fillId="0" borderId="8" xfId="0" applyNumberFormat="1" applyFont="1" applyFill="1" applyBorder="1" applyAlignment="1" applyProtection="1">
      <alignment horizontal="center" vertical="center"/>
    </xf>
    <xf numFmtId="8" fontId="3" fillId="0" borderId="13" xfId="1" applyNumberFormat="1" applyFont="1" applyFill="1" applyBorder="1" applyAlignment="1" applyProtection="1">
      <alignment horizontal="right" vertical="center"/>
    </xf>
    <xf numFmtId="8" fontId="3" fillId="0" borderId="1" xfId="1" applyNumberFormat="1" applyFont="1" applyFill="1" applyBorder="1" applyAlignment="1" applyProtection="1">
      <alignment horizontal="right" vertical="center"/>
    </xf>
    <xf numFmtId="8" fontId="3" fillId="0" borderId="9" xfId="1" applyNumberFormat="1" applyFont="1" applyFill="1" applyBorder="1" applyAlignment="1" applyProtection="1">
      <alignment horizontal="right" vertical="center"/>
    </xf>
    <xf numFmtId="0" fontId="6" fillId="0" borderId="0" xfId="0" applyFont="1" applyAlignment="1" applyProtection="1">
      <alignment horizontal="right"/>
    </xf>
    <xf numFmtId="0" fontId="0" fillId="0" borderId="0" xfId="0" applyAlignment="1" applyProtection="1"/>
    <xf numFmtId="0" fontId="0" fillId="0" borderId="0" xfId="0" applyBorder="1" applyAlignment="1" applyProtection="1"/>
    <xf numFmtId="8" fontId="6" fillId="0" borderId="0" xfId="3" applyNumberFormat="1" applyFont="1" applyBorder="1" applyAlignment="1" applyProtection="1"/>
    <xf numFmtId="8" fontId="6" fillId="0" borderId="0" xfId="0" applyNumberFormat="1" applyFont="1" applyBorder="1" applyAlignment="1" applyProtection="1"/>
    <xf numFmtId="49" fontId="2" fillId="0" borderId="1" xfId="6" applyNumberFormat="1" applyFont="1" applyFill="1" applyBorder="1" applyAlignment="1" applyProtection="1">
      <alignment horizontal="left"/>
    </xf>
    <xf numFmtId="166" fontId="2" fillId="0" borderId="5" xfId="0" applyNumberFormat="1" applyFont="1" applyFill="1" applyBorder="1" applyAlignment="1" applyProtection="1">
      <alignment horizontal="center" vertical="center"/>
    </xf>
    <xf numFmtId="8" fontId="2" fillId="0" borderId="5" xfId="1" applyNumberFormat="1" applyFont="1" applyBorder="1" applyAlignment="1" applyProtection="1">
      <alignment horizontal="center" vertical="center" wrapText="1"/>
    </xf>
    <xf numFmtId="8" fontId="3" fillId="0" borderId="7" xfId="1" applyNumberFormat="1" applyFont="1" applyBorder="1" applyAlignment="1" applyProtection="1">
      <alignment horizontal="center" vertical="center" wrapText="1"/>
    </xf>
    <xf numFmtId="8" fontId="3" fillId="0" borderId="8" xfId="1" applyNumberFormat="1" applyFont="1" applyBorder="1" applyAlignment="1" applyProtection="1">
      <alignment horizontal="center" vertical="center" wrapText="1"/>
    </xf>
    <xf numFmtId="165" fontId="3" fillId="0" borderId="7" xfId="0" applyNumberFormat="1" applyFont="1" applyBorder="1" applyAlignment="1" applyProtection="1">
      <alignment horizontal="left"/>
      <protection locked="0"/>
    </xf>
    <xf numFmtId="0" fontId="4" fillId="0" borderId="0" xfId="0" applyFont="1" applyBorder="1" applyAlignment="1" applyProtection="1">
      <alignment horizontal="right"/>
    </xf>
    <xf numFmtId="0" fontId="4" fillId="0" borderId="0" xfId="0" applyFont="1" applyAlignment="1" applyProtection="1">
      <alignment horizontal="right"/>
    </xf>
    <xf numFmtId="14" fontId="3" fillId="0" borderId="7" xfId="0" applyNumberFormat="1" applyFont="1" applyBorder="1" applyAlignment="1" applyProtection="1">
      <alignment horizontal="left"/>
      <protection locked="0"/>
    </xf>
    <xf numFmtId="0" fontId="6" fillId="0" borderId="7" xfId="0" applyFont="1" applyFill="1" applyBorder="1" applyAlignment="1" applyProtection="1">
      <alignment horizontal="left"/>
      <protection locked="0"/>
    </xf>
    <xf numFmtId="0" fontId="3" fillId="0" borderId="1" xfId="0" applyFont="1" applyBorder="1" applyAlignment="1" applyProtection="1">
      <alignment horizontal="left"/>
    </xf>
    <xf numFmtId="0" fontId="3" fillId="0" borderId="7" xfId="0" applyFont="1" applyBorder="1" applyAlignment="1" applyProtection="1">
      <alignment horizontal="left"/>
      <protection locked="0"/>
    </xf>
    <xf numFmtId="0" fontId="6" fillId="0" borderId="10" xfId="0" applyFont="1" applyBorder="1" applyAlignment="1" applyProtection="1">
      <alignment horizontal="center" wrapText="1"/>
    </xf>
    <xf numFmtId="0" fontId="6" fillId="0" borderId="18" xfId="0" applyFont="1" applyBorder="1" applyAlignment="1" applyProtection="1">
      <alignment horizontal="center" wrapText="1"/>
    </xf>
    <xf numFmtId="0" fontId="2" fillId="0" borderId="10" xfId="0" applyFont="1" applyBorder="1" applyAlignment="1" applyProtection="1">
      <alignment horizontal="center"/>
    </xf>
    <xf numFmtId="0" fontId="2" fillId="0" borderId="18" xfId="0" applyFont="1" applyBorder="1" applyAlignment="1" applyProtection="1">
      <alignment horizontal="center"/>
    </xf>
    <xf numFmtId="0" fontId="6" fillId="0" borderId="10" xfId="0" applyFont="1" applyBorder="1" applyAlignment="1" applyProtection="1">
      <alignment horizontal="center"/>
    </xf>
    <xf numFmtId="0" fontId="6" fillId="0" borderId="18" xfId="0" applyFont="1" applyBorder="1" applyAlignment="1" applyProtection="1">
      <alignment horizontal="center"/>
    </xf>
    <xf numFmtId="0" fontId="2" fillId="0" borderId="13" xfId="0" applyFont="1" applyBorder="1" applyAlignment="1" applyProtection="1">
      <alignment vertical="center"/>
    </xf>
    <xf numFmtId="0" fontId="3" fillId="0" borderId="1" xfId="0" applyFont="1" applyBorder="1" applyAlignment="1" applyProtection="1">
      <alignment vertical="center"/>
    </xf>
    <xf numFmtId="0" fontId="3" fillId="0" borderId="9" xfId="0" applyFont="1" applyBorder="1" applyAlignment="1" applyProtection="1">
      <alignment vertical="center"/>
    </xf>
    <xf numFmtId="0" fontId="10" fillId="0" borderId="15" xfId="0" applyFont="1" applyBorder="1" applyAlignment="1" applyProtection="1">
      <alignment horizontal="left"/>
    </xf>
    <xf numFmtId="0" fontId="10" fillId="0" borderId="16" xfId="0" quotePrefix="1" applyFont="1" applyBorder="1" applyAlignment="1" applyProtection="1">
      <alignment horizontal="left"/>
    </xf>
    <xf numFmtId="0" fontId="10" fillId="0" borderId="17" xfId="0" quotePrefix="1" applyFont="1" applyBorder="1" applyAlignment="1" applyProtection="1">
      <alignment horizontal="left"/>
    </xf>
    <xf numFmtId="0" fontId="2" fillId="0" borderId="1" xfId="0" applyFont="1" applyBorder="1" applyAlignment="1" applyProtection="1">
      <alignment vertical="center" wrapText="1"/>
    </xf>
    <xf numFmtId="0" fontId="3" fillId="0" borderId="1" xfId="0" applyFont="1" applyBorder="1" applyAlignment="1" applyProtection="1">
      <alignment vertical="center" wrapText="1"/>
    </xf>
    <xf numFmtId="0" fontId="3" fillId="0" borderId="9" xfId="0" applyFont="1" applyBorder="1" applyAlignment="1" applyProtection="1">
      <alignment vertical="center" wrapText="1"/>
    </xf>
    <xf numFmtId="8" fontId="3" fillId="0" borderId="13" xfId="0" applyNumberFormat="1" applyFont="1" applyFill="1" applyBorder="1" applyAlignment="1" applyProtection="1">
      <alignment horizontal="center" vertical="center"/>
    </xf>
    <xf numFmtId="8" fontId="3" fillId="0" borderId="1" xfId="0" applyNumberFormat="1" applyFont="1" applyFill="1" applyBorder="1" applyAlignment="1" applyProtection="1">
      <alignment horizontal="center" vertical="center"/>
    </xf>
    <xf numFmtId="8" fontId="3" fillId="0" borderId="9" xfId="0" applyNumberFormat="1" applyFont="1" applyFill="1" applyBorder="1" applyAlignment="1" applyProtection="1">
      <alignment horizontal="center" vertical="center"/>
    </xf>
    <xf numFmtId="0" fontId="3" fillId="0" borderId="0" xfId="0" applyFont="1" applyAlignment="1" applyProtection="1"/>
    <xf numFmtId="8" fontId="3" fillId="4" borderId="18" xfId="1" applyNumberFormat="1" applyFont="1" applyFill="1" applyBorder="1" applyAlignment="1" applyProtection="1">
      <alignment horizontal="right" vertical="center"/>
    </xf>
    <xf numFmtId="0" fontId="3" fillId="0" borderId="1" xfId="0" applyFont="1" applyBorder="1" applyAlignment="1" applyProtection="1">
      <alignment horizontal="left"/>
      <protection locked="0"/>
    </xf>
    <xf numFmtId="0" fontId="3" fillId="0" borderId="0" xfId="0" applyFont="1" applyBorder="1" applyAlignment="1" applyProtection="1">
      <alignment horizontal="center"/>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9" xfId="0" applyFont="1" applyBorder="1" applyAlignment="1" applyProtection="1">
      <alignment horizontal="center" vertical="center"/>
    </xf>
    <xf numFmtId="0" fontId="3" fillId="0" borderId="0" xfId="0" applyFont="1" applyAlignment="1" applyProtection="1">
      <alignment horizontal="center"/>
    </xf>
    <xf numFmtId="0" fontId="6" fillId="0" borderId="10" xfId="0" quotePrefix="1" applyFont="1" applyBorder="1" applyAlignment="1" applyProtection="1">
      <alignment horizontal="center"/>
    </xf>
    <xf numFmtId="0" fontId="6" fillId="0" borderId="18" xfId="0" quotePrefix="1" applyFont="1" applyBorder="1" applyAlignment="1" applyProtection="1">
      <alignment horizontal="center"/>
    </xf>
    <xf numFmtId="0" fontId="6" fillId="0" borderId="0" xfId="0" quotePrefix="1" applyFont="1" applyBorder="1" applyAlignment="1" applyProtection="1">
      <alignment horizontal="center"/>
    </xf>
    <xf numFmtId="0" fontId="6" fillId="0" borderId="0" xfId="0" applyFont="1" applyBorder="1" applyAlignment="1" applyProtection="1">
      <alignment horizontal="center"/>
    </xf>
    <xf numFmtId="0" fontId="3" fillId="0" borderId="0" xfId="0" applyFont="1" applyProtection="1"/>
    <xf numFmtId="8" fontId="10" fillId="0" borderId="11" xfId="3" applyNumberFormat="1" applyFont="1" applyBorder="1" applyAlignment="1" applyProtection="1"/>
    <xf numFmtId="8" fontId="10" fillId="0" borderId="10" xfId="0" applyNumberFormat="1" applyFont="1" applyBorder="1" applyAlignment="1" applyProtection="1"/>
    <xf numFmtId="8" fontId="10" fillId="0" borderId="12" xfId="0" applyNumberFormat="1" applyFont="1" applyBorder="1" applyAlignment="1" applyProtection="1"/>
    <xf numFmtId="0" fontId="3" fillId="0" borderId="7" xfId="0" applyFont="1" applyBorder="1" applyAlignment="1" applyProtection="1">
      <alignment horizontal="center"/>
    </xf>
    <xf numFmtId="0" fontId="6" fillId="0" borderId="5"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10" xfId="5" applyFont="1" applyBorder="1" applyAlignment="1" applyProtection="1">
      <alignment horizontal="center" vertical="top"/>
    </xf>
    <xf numFmtId="0" fontId="6" fillId="0" borderId="10" xfId="5" applyFont="1" applyFill="1" applyBorder="1" applyAlignment="1" applyProtection="1">
      <alignment horizontal="center" vertical="top"/>
    </xf>
    <xf numFmtId="0" fontId="6" fillId="3" borderId="4" xfId="0" applyFont="1" applyFill="1" applyBorder="1" applyAlignment="1" applyProtection="1">
      <alignment vertical="top" wrapText="1"/>
    </xf>
    <xf numFmtId="0" fontId="3" fillId="0" borderId="1" xfId="5" applyFont="1" applyFill="1" applyBorder="1" applyAlignment="1" applyProtection="1">
      <alignment horizontal="center"/>
    </xf>
    <xf numFmtId="0" fontId="3" fillId="0" borderId="1" xfId="5" applyFont="1" applyFill="1" applyBorder="1" applyAlignment="1" applyProtection="1">
      <alignment horizontal="center"/>
      <protection locked="0"/>
    </xf>
    <xf numFmtId="0" fontId="10" fillId="0" borderId="4" xfId="5" applyFont="1" applyBorder="1" applyAlignment="1" applyProtection="1">
      <alignment horizontal="center" vertical="center"/>
    </xf>
    <xf numFmtId="0" fontId="10" fillId="0" borderId="4" xfId="5" applyFont="1" applyFill="1" applyBorder="1" applyAlignment="1" applyProtection="1">
      <alignment horizontal="center" vertical="center"/>
    </xf>
    <xf numFmtId="0" fontId="3" fillId="0" borderId="1" xfId="5" quotePrefix="1" applyFont="1" applyBorder="1" applyAlignment="1" applyProtection="1">
      <alignment horizontal="center"/>
    </xf>
    <xf numFmtId="0" fontId="6" fillId="0" borderId="0" xfId="5" applyFont="1" applyBorder="1" applyAlignment="1" applyProtection="1">
      <alignment horizontal="center" vertical="top"/>
    </xf>
    <xf numFmtId="0" fontId="6" fillId="0" borderId="10" xfId="5" applyFont="1" applyBorder="1" applyAlignment="1" applyProtection="1">
      <alignment horizontal="center"/>
    </xf>
    <xf numFmtId="164" fontId="3" fillId="0" borderId="0" xfId="5" applyNumberFormat="1" applyBorder="1" applyAlignment="1" applyProtection="1">
      <alignment horizontal="center"/>
    </xf>
    <xf numFmtId="0" fontId="3" fillId="0" borderId="1" xfId="5" applyBorder="1" applyAlignment="1" applyProtection="1">
      <alignment horizontal="center"/>
    </xf>
    <xf numFmtId="0" fontId="3" fillId="0" borderId="0" xfId="5" applyFont="1" applyAlignment="1" applyProtection="1">
      <alignment horizontal="center"/>
    </xf>
    <xf numFmtId="0" fontId="2" fillId="0" borderId="8" xfId="0" applyFont="1" applyFill="1" applyBorder="1" applyAlignment="1" applyProtection="1">
      <alignment vertical="center" wrapText="1"/>
    </xf>
    <xf numFmtId="8" fontId="2" fillId="0" borderId="5" xfId="1" applyNumberFormat="1" applyFont="1" applyFill="1" applyBorder="1" applyAlignment="1" applyProtection="1">
      <alignment horizontal="center" vertical="center" wrapText="1"/>
    </xf>
    <xf numFmtId="8" fontId="3" fillId="0" borderId="7" xfId="1" applyNumberFormat="1" applyFont="1" applyFill="1" applyBorder="1" applyAlignment="1" applyProtection="1">
      <alignment horizontal="center" vertical="center" wrapText="1"/>
    </xf>
    <xf numFmtId="8" fontId="3" fillId="0" borderId="8" xfId="1" applyNumberFormat="1" applyFont="1" applyFill="1" applyBorder="1" applyAlignment="1" applyProtection="1">
      <alignment horizontal="center" vertical="center" wrapText="1"/>
    </xf>
    <xf numFmtId="0" fontId="10" fillId="0" borderId="5" xfId="0" applyFont="1" applyBorder="1" applyAlignment="1" applyProtection="1">
      <alignment horizontal="right" vertical="center"/>
    </xf>
    <xf numFmtId="0" fontId="10" fillId="0" borderId="7" xfId="0" applyFont="1" applyBorder="1" applyAlignment="1" applyProtection="1">
      <alignment horizontal="right" vertical="center"/>
    </xf>
    <xf numFmtId="0" fontId="10" fillId="0" borderId="8" xfId="0" applyFont="1" applyBorder="1" applyAlignment="1" applyProtection="1">
      <alignment horizontal="right" vertical="center"/>
    </xf>
    <xf numFmtId="8" fontId="10" fillId="0" borderId="5" xfId="1" applyNumberFormat="1" applyFont="1" applyBorder="1" applyAlignment="1" applyProtection="1">
      <alignment horizontal="right" vertical="center"/>
    </xf>
    <xf numFmtId="8" fontId="10" fillId="0" borderId="7" xfId="1" applyNumberFormat="1" applyFont="1" applyBorder="1" applyAlignment="1" applyProtection="1">
      <alignment horizontal="right" vertical="center"/>
    </xf>
    <xf numFmtId="8" fontId="10" fillId="0" borderId="8" xfId="1" applyNumberFormat="1" applyFont="1" applyBorder="1" applyAlignment="1" applyProtection="1">
      <alignment horizontal="right" vertical="center"/>
    </xf>
    <xf numFmtId="0" fontId="2" fillId="0" borderId="1" xfId="6" applyFont="1" applyFill="1" applyBorder="1" applyAlignment="1" applyProtection="1">
      <alignment horizontal="left" vertical="center" wrapText="1"/>
    </xf>
  </cellXfs>
  <cellStyles count="8">
    <cellStyle name="Comma" xfId="1" builtinId="3"/>
    <cellStyle name="Comma 2" xfId="2" xr:uid="{00000000-0005-0000-0000-000001000000}"/>
    <cellStyle name="Currency" xfId="3" builtinId="4"/>
    <cellStyle name="Currency 2" xfId="4" xr:uid="{00000000-0005-0000-0000-000003000000}"/>
    <cellStyle name="Normal" xfId="0" builtinId="0"/>
    <cellStyle name="Normal 2" xfId="7" xr:uid="{00000000-0005-0000-0000-000005000000}"/>
    <cellStyle name="Normal 4" xfId="5" xr:uid="{00000000-0005-0000-0000-000006000000}"/>
    <cellStyle name="Normal 5" xfId="6"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150018</xdr:rowOff>
    </xdr:from>
    <xdr:to>
      <xdr:col>13</xdr:col>
      <xdr:colOff>0</xdr:colOff>
      <xdr:row>4</xdr:row>
      <xdr:rowOff>111918</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1759744" y="150018"/>
          <a:ext cx="2228850" cy="1223963"/>
        </a:xfrm>
        <a:prstGeom prst="rect">
          <a:avLst/>
        </a:prstGeom>
        <a:noFill/>
        <a:ln w="9525">
          <a:noFill/>
          <a:miter lim="800000"/>
          <a:headEnd/>
          <a:tailEnd/>
        </a:ln>
        <a:effectLst/>
      </xdr:spPr>
      <xdr:txBody>
        <a:bodyPr vertOverflow="clip" wrap="square" lIns="12700" tIns="12700" rIns="12700" bIns="12700" anchor="t" upright="1"/>
        <a:lstStyle/>
        <a:p>
          <a:pPr algn="l" rtl="0">
            <a:defRPr sz="1000"/>
          </a:pPr>
          <a:r>
            <a:rPr lang="en-US" sz="1400" b="0" i="0" u="none" strike="noStrike" baseline="0">
              <a:solidFill>
                <a:schemeClr val="tx2">
                  <a:lumMod val="75000"/>
                </a:schemeClr>
              </a:solidFill>
              <a:latin typeface="Arial Narrow"/>
            </a:rPr>
            <a:t>11208 JOHN GALT BLVD</a:t>
          </a:r>
        </a:p>
        <a:p>
          <a:pPr algn="l" rtl="0">
            <a:defRPr sz="1000"/>
          </a:pPr>
          <a:r>
            <a:rPr lang="en-US" sz="1400" b="0" i="0" u="none" strike="noStrike" baseline="0">
              <a:solidFill>
                <a:schemeClr val="tx2">
                  <a:lumMod val="75000"/>
                </a:schemeClr>
              </a:solidFill>
              <a:latin typeface="Arial Narrow"/>
            </a:rPr>
            <a:t>OMAHA, NE 68137-2364</a:t>
          </a:r>
        </a:p>
        <a:p>
          <a:pPr algn="l" rtl="0">
            <a:defRPr sz="1000"/>
          </a:pPr>
          <a:r>
            <a:rPr lang="en-US" sz="1400" b="0" i="0" u="none" strike="noStrike" baseline="0">
              <a:solidFill>
                <a:schemeClr val="tx2">
                  <a:lumMod val="75000"/>
                </a:schemeClr>
              </a:solidFill>
              <a:latin typeface="Arial Narrow"/>
            </a:rPr>
            <a:t>(402) 593-0101</a:t>
          </a: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5</xdr:col>
      <xdr:colOff>35719</xdr:colOff>
      <xdr:row>5</xdr:row>
      <xdr:rowOff>174065</xdr:rowOff>
    </xdr:to>
    <xdr:pic>
      <xdr:nvPicPr>
        <xdr:cNvPr id="1030" name="Picture 6" descr="ES&amp;S Block-10.png">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43063" cy="168615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21"/>
  <sheetViews>
    <sheetView showGridLines="0" showZeros="0" tabSelected="1" zoomScaleNormal="100" workbookViewId="0">
      <selection activeCell="N1" sqref="N1:AI3"/>
    </sheetView>
  </sheetViews>
  <sheetFormatPr baseColWidth="10" defaultColWidth="9.1640625" defaultRowHeight="16.5" customHeight="1" x14ac:dyDescent="0.15"/>
  <cols>
    <col min="1" max="1" width="4.6640625" style="45" customWidth="1"/>
    <col min="2" max="2" width="7" style="45" customWidth="1"/>
    <col min="3" max="3" width="3.5" style="45" customWidth="1"/>
    <col min="4" max="4" width="2.6640625" style="45" customWidth="1"/>
    <col min="5" max="5" width="6.33203125" style="45" customWidth="1"/>
    <col min="6" max="6" width="10.1640625" style="26" customWidth="1"/>
    <col min="7" max="7" width="1.5" style="45" customWidth="1"/>
    <col min="8" max="8" width="4.33203125" style="28" customWidth="1"/>
    <col min="9" max="9" width="5.5" style="45" customWidth="1"/>
    <col min="10" max="11" width="0.5" style="45" hidden="1" customWidth="1"/>
    <col min="12" max="12" width="8.33203125" style="45" customWidth="1"/>
    <col min="13" max="13" width="6.33203125" style="45" customWidth="1"/>
    <col min="14" max="15" width="4.5" style="45" customWidth="1"/>
    <col min="16" max="16" width="2.83203125" style="45" customWidth="1"/>
    <col min="17" max="17" width="4.5" style="45" customWidth="1"/>
    <col min="18" max="18" width="2" style="45" customWidth="1"/>
    <col min="19" max="19" width="3" style="45" customWidth="1"/>
    <col min="20" max="20" width="3.5" style="45" customWidth="1"/>
    <col min="21" max="21" width="4.83203125" style="45" customWidth="1"/>
    <col min="22" max="22" width="10.33203125" style="45" customWidth="1"/>
    <col min="23" max="23" width="1.83203125" style="45" customWidth="1"/>
    <col min="24" max="24" width="8.83203125" style="45" bestFit="1" customWidth="1"/>
    <col min="25" max="25" width="1.6640625" style="45" customWidth="1"/>
    <col min="26" max="26" width="3.33203125" style="45" customWidth="1"/>
    <col min="27" max="27" width="4.33203125" style="45" customWidth="1"/>
    <col min="28" max="28" width="5.6640625" style="45" customWidth="1"/>
    <col min="29" max="29" width="1.6640625" style="45" customWidth="1"/>
    <col min="30" max="30" width="3.33203125" style="45" customWidth="1"/>
    <col min="31" max="31" width="3.1640625" style="45" customWidth="1"/>
    <col min="32" max="32" width="2.83203125" style="45" customWidth="1"/>
    <col min="33" max="34" width="2.6640625" style="45" customWidth="1"/>
    <col min="35" max="35" width="6" style="45" customWidth="1"/>
    <col min="36" max="41" width="12.6640625" style="45" customWidth="1"/>
    <col min="42" max="16384" width="9.1640625" style="45"/>
  </cols>
  <sheetData>
    <row r="1" spans="1:35" ht="35" customHeight="1" x14ac:dyDescent="0.15">
      <c r="A1" s="163"/>
      <c r="B1" s="163"/>
      <c r="C1" s="163"/>
      <c r="D1" s="163"/>
      <c r="E1" s="163"/>
      <c r="F1" s="163"/>
      <c r="G1" s="163"/>
      <c r="H1" s="163"/>
      <c r="I1" s="163"/>
      <c r="J1" s="163"/>
      <c r="K1" s="163"/>
      <c r="L1" s="163"/>
      <c r="M1" s="163"/>
      <c r="N1" s="167" t="s">
        <v>26</v>
      </c>
      <c r="O1" s="168"/>
      <c r="P1" s="168"/>
      <c r="Q1" s="168"/>
      <c r="R1" s="168"/>
      <c r="S1" s="168"/>
      <c r="T1" s="168"/>
      <c r="U1" s="168"/>
      <c r="V1" s="168"/>
      <c r="W1" s="168"/>
      <c r="X1" s="168"/>
      <c r="Y1" s="168"/>
      <c r="Z1" s="168"/>
      <c r="AA1" s="168"/>
      <c r="AB1" s="168"/>
      <c r="AC1" s="168"/>
      <c r="AD1" s="168"/>
      <c r="AE1" s="168"/>
      <c r="AF1" s="168"/>
      <c r="AG1" s="168"/>
      <c r="AH1" s="168"/>
      <c r="AI1" s="169"/>
    </row>
    <row r="2" spans="1:35" ht="30" customHeight="1" x14ac:dyDescent="0.15">
      <c r="A2" s="163"/>
      <c r="B2" s="163"/>
      <c r="C2" s="163"/>
      <c r="D2" s="163"/>
      <c r="E2" s="163"/>
      <c r="F2" s="163"/>
      <c r="G2" s="163"/>
      <c r="H2" s="163"/>
      <c r="I2" s="163"/>
      <c r="J2" s="163"/>
      <c r="K2" s="163"/>
      <c r="L2" s="163"/>
      <c r="M2" s="163"/>
      <c r="N2" s="170"/>
      <c r="O2" s="171"/>
      <c r="P2" s="171"/>
      <c r="Q2" s="171"/>
      <c r="R2" s="171"/>
      <c r="S2" s="171"/>
      <c r="T2" s="171"/>
      <c r="U2" s="171"/>
      <c r="V2" s="171"/>
      <c r="W2" s="171"/>
      <c r="X2" s="171"/>
      <c r="Y2" s="171"/>
      <c r="Z2" s="171"/>
      <c r="AA2" s="171"/>
      <c r="AB2" s="171"/>
      <c r="AC2" s="171"/>
      <c r="AD2" s="171"/>
      <c r="AE2" s="171"/>
      <c r="AF2" s="171"/>
      <c r="AG2" s="171"/>
      <c r="AH2" s="171"/>
      <c r="AI2" s="172"/>
    </row>
    <row r="3" spans="1:35" ht="10.5" customHeight="1" x14ac:dyDescent="0.15">
      <c r="A3" s="163"/>
      <c r="B3" s="163"/>
      <c r="C3" s="163"/>
      <c r="D3" s="163"/>
      <c r="E3" s="163"/>
      <c r="F3" s="163"/>
      <c r="G3" s="163"/>
      <c r="H3" s="163"/>
      <c r="I3" s="163"/>
      <c r="J3" s="163"/>
      <c r="K3" s="163"/>
      <c r="L3" s="163"/>
      <c r="M3" s="163"/>
      <c r="N3" s="173"/>
      <c r="O3" s="174"/>
      <c r="P3" s="174"/>
      <c r="Q3" s="174"/>
      <c r="R3" s="174"/>
      <c r="S3" s="174"/>
      <c r="T3" s="174"/>
      <c r="U3" s="174"/>
      <c r="V3" s="174"/>
      <c r="W3" s="174"/>
      <c r="X3" s="174"/>
      <c r="Y3" s="174"/>
      <c r="Z3" s="174"/>
      <c r="AA3" s="174"/>
      <c r="AB3" s="174"/>
      <c r="AC3" s="174"/>
      <c r="AD3" s="174"/>
      <c r="AE3" s="174"/>
      <c r="AF3" s="174"/>
      <c r="AG3" s="174"/>
      <c r="AH3" s="174"/>
      <c r="AI3" s="175"/>
    </row>
    <row r="4" spans="1:35" ht="24.75" customHeight="1" x14ac:dyDescent="0.15">
      <c r="A4" s="163"/>
      <c r="B4" s="163"/>
      <c r="C4" s="163"/>
      <c r="D4" s="163"/>
      <c r="E4" s="163"/>
      <c r="F4" s="163"/>
      <c r="G4" s="163"/>
      <c r="H4" s="163"/>
      <c r="I4" s="163"/>
      <c r="J4" s="163"/>
      <c r="K4" s="163"/>
      <c r="L4" s="163"/>
      <c r="M4" s="163"/>
      <c r="N4" s="140" t="s">
        <v>0</v>
      </c>
      <c r="O4" s="140"/>
      <c r="P4" s="140"/>
      <c r="Q4" s="140"/>
      <c r="R4" s="140"/>
      <c r="S4" s="140"/>
      <c r="T4" s="140"/>
      <c r="U4" s="140"/>
      <c r="V4" s="140"/>
      <c r="W4" s="140"/>
      <c r="X4" s="140"/>
      <c r="Y4" s="140"/>
      <c r="Z4" s="140"/>
      <c r="AA4" s="165"/>
      <c r="AB4" s="165"/>
      <c r="AC4" s="165"/>
      <c r="AD4" s="165"/>
      <c r="AE4" s="165"/>
      <c r="AF4" s="165"/>
      <c r="AG4" s="165"/>
      <c r="AH4" s="165"/>
      <c r="AI4" s="165"/>
    </row>
    <row r="5" spans="1:35" ht="20" customHeight="1" x14ac:dyDescent="0.15">
      <c r="A5" s="163"/>
      <c r="B5" s="163"/>
      <c r="C5" s="163"/>
      <c r="D5" s="163"/>
      <c r="E5" s="163"/>
      <c r="F5" s="163"/>
      <c r="G5" s="163"/>
      <c r="H5" s="163"/>
      <c r="I5" s="163"/>
      <c r="J5" s="163"/>
      <c r="K5" s="163"/>
      <c r="L5" s="163"/>
      <c r="M5" s="163"/>
      <c r="N5" s="140" t="s">
        <v>1</v>
      </c>
      <c r="O5" s="140"/>
      <c r="P5" s="140"/>
      <c r="Q5" s="140"/>
      <c r="R5" s="140"/>
      <c r="S5" s="140"/>
      <c r="T5" s="140"/>
      <c r="U5" s="140"/>
      <c r="V5" s="140"/>
      <c r="W5" s="140"/>
      <c r="X5" s="140"/>
      <c r="Y5" s="140"/>
      <c r="Z5" s="140"/>
      <c r="AA5" s="141" t="s">
        <v>11</v>
      </c>
      <c r="AB5" s="141"/>
      <c r="AC5" s="141"/>
      <c r="AD5" s="141"/>
      <c r="AE5" s="141"/>
      <c r="AF5" s="141"/>
      <c r="AG5" s="141"/>
      <c r="AH5" s="141"/>
      <c r="AI5" s="141"/>
    </row>
    <row r="6" spans="1:35" s="42" customFormat="1" ht="20" customHeight="1" x14ac:dyDescent="0.15">
      <c r="A6" s="140" t="s">
        <v>10</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1" t="s">
        <v>11</v>
      </c>
      <c r="AB6" s="141"/>
      <c r="AC6" s="141"/>
      <c r="AD6" s="141"/>
      <c r="AE6" s="141"/>
      <c r="AF6" s="141"/>
      <c r="AG6" s="141"/>
      <c r="AH6" s="141"/>
      <c r="AI6" s="141"/>
    </row>
    <row r="7" spans="1:35" s="42" customFormat="1" ht="20" customHeight="1" x14ac:dyDescent="0.15">
      <c r="A7" s="139" t="s">
        <v>14</v>
      </c>
      <c r="B7" s="139"/>
      <c r="C7" s="139"/>
      <c r="D7" s="139"/>
      <c r="E7" s="139"/>
      <c r="F7" s="139"/>
      <c r="G7" s="165"/>
      <c r="H7" s="165"/>
      <c r="I7" s="165"/>
      <c r="J7" s="165"/>
      <c r="K7" s="165"/>
      <c r="L7" s="165"/>
      <c r="M7" s="165"/>
      <c r="N7" s="165"/>
      <c r="O7" s="165"/>
      <c r="P7" s="165"/>
      <c r="Q7" s="165"/>
      <c r="R7" s="165"/>
      <c r="S7" s="139" t="s">
        <v>2</v>
      </c>
      <c r="T7" s="139"/>
      <c r="U7" s="139"/>
      <c r="V7" s="139"/>
      <c r="W7" s="139"/>
      <c r="X7" s="139"/>
      <c r="Y7" s="139"/>
      <c r="Z7" s="139"/>
      <c r="AA7" s="138"/>
      <c r="AB7" s="138"/>
      <c r="AC7" s="138"/>
      <c r="AD7" s="138"/>
      <c r="AE7" s="138"/>
      <c r="AF7" s="138"/>
      <c r="AG7" s="138"/>
      <c r="AH7" s="138"/>
      <c r="AI7" s="138"/>
    </row>
    <row r="8" spans="1:35" s="42" customFormat="1" ht="20" customHeight="1" x14ac:dyDescent="0.15">
      <c r="A8" s="140" t="s">
        <v>24</v>
      </c>
      <c r="B8" s="140"/>
      <c r="C8" s="140"/>
      <c r="D8" s="140"/>
      <c r="E8" s="140"/>
      <c r="F8" s="140"/>
      <c r="G8" s="142"/>
      <c r="H8" s="142"/>
      <c r="I8" s="142"/>
      <c r="J8" s="142"/>
      <c r="K8" s="142"/>
      <c r="L8" s="142"/>
      <c r="M8" s="142"/>
      <c r="N8" s="142"/>
      <c r="O8" s="142"/>
      <c r="P8" s="142"/>
      <c r="Q8" s="142"/>
      <c r="R8" s="142"/>
      <c r="S8" s="139" t="s">
        <v>3</v>
      </c>
      <c r="T8" s="139"/>
      <c r="U8" s="139"/>
      <c r="V8" s="139"/>
      <c r="W8" s="139"/>
      <c r="X8" s="139"/>
      <c r="Y8" s="139"/>
      <c r="Z8" s="139"/>
      <c r="AA8" s="138"/>
      <c r="AB8" s="138"/>
      <c r="AC8" s="138"/>
      <c r="AD8" s="138"/>
      <c r="AE8" s="138"/>
      <c r="AF8" s="138"/>
      <c r="AG8" s="138"/>
      <c r="AH8" s="138"/>
      <c r="AI8" s="138"/>
    </row>
    <row r="9" spans="1:35" ht="9" customHeight="1" x14ac:dyDescent="0.15">
      <c r="A9" s="176"/>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row>
    <row r="10" spans="1:35" s="4" customFormat="1" ht="13.5" customHeight="1" x14ac:dyDescent="0.15">
      <c r="A10" s="55" t="s">
        <v>8</v>
      </c>
      <c r="B10" s="55"/>
      <c r="C10" s="143"/>
      <c r="D10" s="143"/>
      <c r="E10" s="143"/>
      <c r="F10" s="143"/>
      <c r="G10" s="143"/>
      <c r="H10" s="143"/>
      <c r="I10" s="143"/>
      <c r="J10" s="143"/>
      <c r="K10" s="143"/>
      <c r="L10" s="143"/>
      <c r="M10" s="143"/>
      <c r="N10" s="143"/>
      <c r="O10" s="143"/>
      <c r="P10" s="143"/>
      <c r="Q10" s="166"/>
      <c r="R10" s="56" t="s">
        <v>9</v>
      </c>
      <c r="T10" s="56"/>
      <c r="U10" s="143">
        <f>C10</f>
        <v>0</v>
      </c>
      <c r="V10" s="143"/>
      <c r="W10" s="143"/>
      <c r="X10" s="143"/>
      <c r="Y10" s="143"/>
      <c r="Z10" s="143"/>
      <c r="AA10" s="143"/>
      <c r="AB10" s="143"/>
      <c r="AC10" s="143"/>
      <c r="AD10" s="143"/>
      <c r="AE10" s="143"/>
      <c r="AF10" s="143"/>
      <c r="AG10" s="143"/>
      <c r="AH10" s="143"/>
      <c r="AI10" s="143"/>
    </row>
    <row r="11" spans="1:35" ht="20" customHeight="1" x14ac:dyDescent="0.15">
      <c r="A11" s="144">
        <f>+G8</f>
        <v>0</v>
      </c>
      <c r="B11" s="144"/>
      <c r="C11" s="144"/>
      <c r="D11" s="144"/>
      <c r="E11" s="144"/>
      <c r="F11" s="144"/>
      <c r="G11" s="144"/>
      <c r="H11" s="144"/>
      <c r="I11" s="144"/>
      <c r="J11" s="144"/>
      <c r="K11" s="144"/>
      <c r="L11" s="144"/>
      <c r="M11" s="144"/>
      <c r="N11" s="144"/>
      <c r="O11" s="144"/>
      <c r="P11" s="144"/>
      <c r="Q11" s="166"/>
      <c r="R11" s="144">
        <f>A11</f>
        <v>0</v>
      </c>
      <c r="S11" s="144"/>
      <c r="T11" s="144"/>
      <c r="U11" s="144"/>
      <c r="V11" s="144"/>
      <c r="W11" s="144"/>
      <c r="X11" s="144"/>
      <c r="Y11" s="144"/>
      <c r="Z11" s="144"/>
      <c r="AA11" s="144"/>
      <c r="AB11" s="144"/>
      <c r="AC11" s="144"/>
      <c r="AD11" s="144"/>
      <c r="AE11" s="144"/>
      <c r="AF11" s="144"/>
      <c r="AG11" s="144"/>
      <c r="AH11" s="144"/>
      <c r="AI11" s="144"/>
    </row>
    <row r="12" spans="1:35" ht="20" customHeight="1" x14ac:dyDescent="0.15">
      <c r="A12" s="144">
        <f>+G7</f>
        <v>0</v>
      </c>
      <c r="B12" s="144"/>
      <c r="C12" s="144"/>
      <c r="D12" s="144"/>
      <c r="E12" s="144"/>
      <c r="F12" s="144"/>
      <c r="G12" s="144"/>
      <c r="H12" s="144"/>
      <c r="I12" s="144"/>
      <c r="J12" s="144"/>
      <c r="K12" s="144"/>
      <c r="L12" s="144"/>
      <c r="M12" s="144"/>
      <c r="N12" s="144"/>
      <c r="O12" s="144"/>
      <c r="P12" s="144"/>
      <c r="Q12" s="166"/>
      <c r="R12" s="144">
        <f>A12</f>
        <v>0</v>
      </c>
      <c r="S12" s="144"/>
      <c r="T12" s="144"/>
      <c r="U12" s="144"/>
      <c r="V12" s="144"/>
      <c r="W12" s="144"/>
      <c r="X12" s="144"/>
      <c r="Y12" s="144"/>
      <c r="Z12" s="144"/>
      <c r="AA12" s="144"/>
      <c r="AB12" s="144"/>
      <c r="AC12" s="144"/>
      <c r="AD12" s="144"/>
      <c r="AE12" s="144"/>
      <c r="AF12" s="144"/>
      <c r="AG12" s="144"/>
      <c r="AH12" s="144"/>
      <c r="AI12" s="144"/>
    </row>
    <row r="13" spans="1:35" ht="20" customHeight="1" x14ac:dyDescent="0.15">
      <c r="A13" s="144"/>
      <c r="B13" s="144"/>
      <c r="C13" s="144"/>
      <c r="D13" s="144"/>
      <c r="E13" s="144"/>
      <c r="F13" s="144"/>
      <c r="G13" s="144"/>
      <c r="H13" s="144"/>
      <c r="I13" s="144"/>
      <c r="J13" s="144"/>
      <c r="K13" s="144"/>
      <c r="L13" s="144"/>
      <c r="M13" s="144"/>
      <c r="N13" s="144"/>
      <c r="O13" s="144"/>
      <c r="P13" s="144"/>
      <c r="Q13" s="166"/>
      <c r="R13" s="144">
        <f>A13</f>
        <v>0</v>
      </c>
      <c r="S13" s="144"/>
      <c r="T13" s="144"/>
      <c r="U13" s="144"/>
      <c r="V13" s="144"/>
      <c r="W13" s="144"/>
      <c r="X13" s="144"/>
      <c r="Y13" s="144"/>
      <c r="Z13" s="144"/>
      <c r="AA13" s="144"/>
      <c r="AB13" s="144"/>
      <c r="AC13" s="144"/>
      <c r="AD13" s="144"/>
      <c r="AE13" s="144"/>
      <c r="AF13" s="144"/>
      <c r="AG13" s="144"/>
      <c r="AH13" s="144"/>
      <c r="AI13" s="144"/>
    </row>
    <row r="14" spans="1:35" ht="20" customHeight="1" x14ac:dyDescent="0.15">
      <c r="A14" s="144"/>
      <c r="B14" s="144"/>
      <c r="C14" s="144"/>
      <c r="D14" s="144"/>
      <c r="E14" s="144"/>
      <c r="F14" s="144"/>
      <c r="G14" s="144"/>
      <c r="H14" s="144"/>
      <c r="I14" s="144"/>
      <c r="J14" s="144"/>
      <c r="K14" s="144"/>
      <c r="L14" s="144"/>
      <c r="M14" s="144"/>
      <c r="N14" s="144"/>
      <c r="O14" s="144"/>
      <c r="P14" s="144"/>
      <c r="Q14" s="166"/>
      <c r="R14" s="144">
        <f>A14</f>
        <v>0</v>
      </c>
      <c r="S14" s="144"/>
      <c r="T14" s="144"/>
      <c r="U14" s="144"/>
      <c r="V14" s="144"/>
      <c r="W14" s="144"/>
      <c r="X14" s="144"/>
      <c r="Y14" s="144"/>
      <c r="Z14" s="144"/>
      <c r="AA14" s="144"/>
      <c r="AB14" s="144"/>
      <c r="AC14" s="144"/>
      <c r="AD14" s="144"/>
      <c r="AE14" s="144"/>
      <c r="AF14" s="144"/>
      <c r="AG14" s="144"/>
      <c r="AH14" s="144"/>
      <c r="AI14" s="144"/>
    </row>
    <row r="15" spans="1:35" ht="25" customHeight="1" x14ac:dyDescent="0.15">
      <c r="A15" s="177" t="s">
        <v>12</v>
      </c>
      <c r="B15" s="149"/>
      <c r="C15" s="149"/>
      <c r="D15" s="149"/>
      <c r="E15" s="149"/>
      <c r="F15" s="149"/>
      <c r="G15" s="179" t="s">
        <v>13</v>
      </c>
      <c r="H15" s="180"/>
      <c r="I15" s="180"/>
      <c r="J15" s="180"/>
      <c r="K15" s="180"/>
      <c r="L15" s="180"/>
      <c r="M15" s="180"/>
      <c r="N15" s="180"/>
      <c r="O15" s="180"/>
      <c r="P15" s="180"/>
      <c r="Q15" s="180"/>
      <c r="R15" s="180"/>
      <c r="S15" s="180"/>
      <c r="T15" s="180"/>
      <c r="U15" s="180"/>
      <c r="V15" s="180"/>
      <c r="W15" s="44"/>
      <c r="X15" s="149" t="s">
        <v>7</v>
      </c>
      <c r="Y15" s="147"/>
      <c r="Z15" s="145" t="s">
        <v>15</v>
      </c>
      <c r="AA15" s="145"/>
      <c r="AB15" s="145"/>
      <c r="AC15" s="145"/>
      <c r="AD15" s="149" t="s">
        <v>4</v>
      </c>
      <c r="AE15" s="149"/>
      <c r="AF15" s="149"/>
      <c r="AG15" s="149"/>
      <c r="AH15" s="149"/>
      <c r="AI15" s="149"/>
    </row>
    <row r="16" spans="1:35" ht="25" customHeight="1" thickBot="1" x14ac:dyDescent="0.2">
      <c r="A16" s="178"/>
      <c r="B16" s="150"/>
      <c r="C16" s="150"/>
      <c r="D16" s="150"/>
      <c r="E16" s="150"/>
      <c r="F16" s="150"/>
      <c r="G16" s="178"/>
      <c r="H16" s="150"/>
      <c r="I16" s="150"/>
      <c r="J16" s="150"/>
      <c r="K16" s="150"/>
      <c r="L16" s="150"/>
      <c r="M16" s="150"/>
      <c r="N16" s="150"/>
      <c r="O16" s="150"/>
      <c r="P16" s="150"/>
      <c r="Q16" s="150"/>
      <c r="R16" s="150"/>
      <c r="S16" s="150"/>
      <c r="T16" s="150"/>
      <c r="U16" s="150"/>
      <c r="V16" s="150"/>
      <c r="W16" s="43"/>
      <c r="X16" s="150"/>
      <c r="Y16" s="148"/>
      <c r="Z16" s="146"/>
      <c r="AA16" s="146"/>
      <c r="AB16" s="146"/>
      <c r="AC16" s="146"/>
      <c r="AD16" s="150"/>
      <c r="AE16" s="150"/>
      <c r="AF16" s="150"/>
      <c r="AG16" s="150"/>
      <c r="AH16" s="150"/>
      <c r="AI16" s="150"/>
    </row>
    <row r="17" spans="1:35" ht="25" customHeight="1" thickBot="1" x14ac:dyDescent="0.25">
      <c r="A17" s="154" t="s">
        <v>27</v>
      </c>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6"/>
    </row>
    <row r="18" spans="1:35" ht="18" customHeight="1" thickBot="1" x14ac:dyDescent="0.2">
      <c r="A18" s="95" t="s">
        <v>67</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7"/>
    </row>
    <row r="19" spans="1:35" s="7" customFormat="1" ht="60" customHeight="1" x14ac:dyDescent="0.15">
      <c r="A19" s="32">
        <v>1</v>
      </c>
      <c r="B19" s="151" t="s">
        <v>32</v>
      </c>
      <c r="C19" s="152"/>
      <c r="D19" s="152"/>
      <c r="E19" s="152"/>
      <c r="F19" s="153"/>
      <c r="G19" s="33"/>
      <c r="H19" s="157" t="s">
        <v>31</v>
      </c>
      <c r="I19" s="158"/>
      <c r="J19" s="158"/>
      <c r="K19" s="158"/>
      <c r="L19" s="158"/>
      <c r="M19" s="158"/>
      <c r="N19" s="158"/>
      <c r="O19" s="158"/>
      <c r="P19" s="158"/>
      <c r="Q19" s="158"/>
      <c r="R19" s="158"/>
      <c r="S19" s="158"/>
      <c r="T19" s="158"/>
      <c r="U19" s="158"/>
      <c r="V19" s="159"/>
      <c r="W19" s="5"/>
      <c r="X19" s="34">
        <v>0</v>
      </c>
      <c r="Y19" s="6"/>
      <c r="Z19" s="160">
        <v>103880</v>
      </c>
      <c r="AA19" s="161"/>
      <c r="AB19" s="162"/>
      <c r="AC19" s="49"/>
      <c r="AD19" s="119">
        <f t="shared" ref="AD19" si="0">+Z19*X19</f>
        <v>0</v>
      </c>
      <c r="AE19" s="120"/>
      <c r="AF19" s="120"/>
      <c r="AG19" s="120"/>
      <c r="AH19" s="120"/>
      <c r="AI19" s="121"/>
    </row>
    <row r="20" spans="1:35" s="7" customFormat="1" ht="60" customHeight="1" x14ac:dyDescent="0.15">
      <c r="A20" s="2">
        <f>A19+1</f>
        <v>2</v>
      </c>
      <c r="B20" s="151" t="s">
        <v>34</v>
      </c>
      <c r="C20" s="152"/>
      <c r="D20" s="152"/>
      <c r="E20" s="152"/>
      <c r="F20" s="153"/>
      <c r="G20" s="31"/>
      <c r="H20" s="73" t="s">
        <v>33</v>
      </c>
      <c r="I20" s="71"/>
      <c r="J20" s="71"/>
      <c r="K20" s="71"/>
      <c r="L20" s="71"/>
      <c r="M20" s="71"/>
      <c r="N20" s="71"/>
      <c r="O20" s="71"/>
      <c r="P20" s="71"/>
      <c r="Q20" s="71"/>
      <c r="R20" s="71"/>
      <c r="S20" s="71"/>
      <c r="T20" s="71"/>
      <c r="U20" s="71"/>
      <c r="V20" s="72"/>
      <c r="W20" s="5"/>
      <c r="X20" s="1">
        <v>0</v>
      </c>
      <c r="Y20" s="6"/>
      <c r="Z20" s="122">
        <v>45511</v>
      </c>
      <c r="AA20" s="123"/>
      <c r="AB20" s="124"/>
      <c r="AC20" s="49"/>
      <c r="AD20" s="119">
        <f t="shared" ref="AD20:AD30" si="1">+Z20*X20</f>
        <v>0</v>
      </c>
      <c r="AE20" s="120"/>
      <c r="AF20" s="120"/>
      <c r="AG20" s="120"/>
      <c r="AH20" s="120"/>
      <c r="AI20" s="121"/>
    </row>
    <row r="21" spans="1:35" s="7" customFormat="1" ht="45" customHeight="1" x14ac:dyDescent="0.15">
      <c r="A21" s="2">
        <f t="shared" ref="A21:A30" si="2">A20+1</f>
        <v>3</v>
      </c>
      <c r="B21" s="103" t="s">
        <v>36</v>
      </c>
      <c r="C21" s="104"/>
      <c r="D21" s="104"/>
      <c r="E21" s="104"/>
      <c r="F21" s="105"/>
      <c r="G21" s="35"/>
      <c r="H21" s="106" t="s">
        <v>35</v>
      </c>
      <c r="I21" s="104"/>
      <c r="J21" s="104"/>
      <c r="K21" s="104"/>
      <c r="L21" s="104"/>
      <c r="M21" s="104"/>
      <c r="N21" s="104"/>
      <c r="O21" s="104"/>
      <c r="P21" s="104"/>
      <c r="Q21" s="104"/>
      <c r="R21" s="104"/>
      <c r="S21" s="104"/>
      <c r="T21" s="104"/>
      <c r="U21" s="104"/>
      <c r="V21" s="105"/>
      <c r="W21" s="36"/>
      <c r="X21" s="37">
        <v>0</v>
      </c>
      <c r="Y21" s="38"/>
      <c r="Z21" s="122">
        <v>5186</v>
      </c>
      <c r="AA21" s="123"/>
      <c r="AB21" s="124"/>
      <c r="AC21" s="50"/>
      <c r="AD21" s="119">
        <f t="shared" si="1"/>
        <v>0</v>
      </c>
      <c r="AE21" s="120"/>
      <c r="AF21" s="120"/>
      <c r="AG21" s="120"/>
      <c r="AH21" s="120"/>
      <c r="AI21" s="121"/>
    </row>
    <row r="22" spans="1:35" s="69" customFormat="1" ht="45" customHeight="1" x14ac:dyDescent="0.15">
      <c r="A22" s="68">
        <f t="shared" si="2"/>
        <v>4</v>
      </c>
      <c r="B22" s="103" t="s">
        <v>36</v>
      </c>
      <c r="C22" s="104"/>
      <c r="D22" s="104"/>
      <c r="E22" s="104"/>
      <c r="F22" s="105"/>
      <c r="G22" s="35"/>
      <c r="H22" s="106" t="s">
        <v>157</v>
      </c>
      <c r="I22" s="104"/>
      <c r="J22" s="104"/>
      <c r="K22" s="104"/>
      <c r="L22" s="104"/>
      <c r="M22" s="104"/>
      <c r="N22" s="104"/>
      <c r="O22" s="104"/>
      <c r="P22" s="104"/>
      <c r="Q22" s="104"/>
      <c r="R22" s="104"/>
      <c r="S22" s="104"/>
      <c r="T22" s="104"/>
      <c r="U22" s="104"/>
      <c r="V22" s="105"/>
      <c r="W22" s="36"/>
      <c r="X22" s="37">
        <v>0</v>
      </c>
      <c r="Y22" s="38"/>
      <c r="Z22" s="122">
        <v>4785</v>
      </c>
      <c r="AA22" s="123"/>
      <c r="AB22" s="124"/>
      <c r="AC22" s="50"/>
      <c r="AD22" s="125">
        <f t="shared" ref="AD22" si="3">+Z22*X22</f>
        <v>0</v>
      </c>
      <c r="AE22" s="126"/>
      <c r="AF22" s="126"/>
      <c r="AG22" s="126"/>
      <c r="AH22" s="126"/>
      <c r="AI22" s="127"/>
    </row>
    <row r="23" spans="1:35" s="7" customFormat="1" ht="45" customHeight="1" x14ac:dyDescent="0.15">
      <c r="A23" s="2">
        <f t="shared" si="2"/>
        <v>5</v>
      </c>
      <c r="B23" s="103" t="s">
        <v>38</v>
      </c>
      <c r="C23" s="104"/>
      <c r="D23" s="104"/>
      <c r="E23" s="104"/>
      <c r="F23" s="105"/>
      <c r="G23" s="35"/>
      <c r="H23" s="106" t="s">
        <v>37</v>
      </c>
      <c r="I23" s="104"/>
      <c r="J23" s="104"/>
      <c r="K23" s="104"/>
      <c r="L23" s="104"/>
      <c r="M23" s="104"/>
      <c r="N23" s="104"/>
      <c r="O23" s="104"/>
      <c r="P23" s="104"/>
      <c r="Q23" s="104"/>
      <c r="R23" s="104"/>
      <c r="S23" s="104"/>
      <c r="T23" s="104"/>
      <c r="U23" s="104"/>
      <c r="V23" s="105"/>
      <c r="W23" s="36"/>
      <c r="X23" s="37">
        <v>0</v>
      </c>
      <c r="Y23" s="38"/>
      <c r="Z23" s="122">
        <v>3204</v>
      </c>
      <c r="AA23" s="123"/>
      <c r="AB23" s="124"/>
      <c r="AC23" s="50"/>
      <c r="AD23" s="119">
        <f t="shared" si="1"/>
        <v>0</v>
      </c>
      <c r="AE23" s="120"/>
      <c r="AF23" s="120"/>
      <c r="AG23" s="120"/>
      <c r="AH23" s="120"/>
      <c r="AI23" s="121"/>
    </row>
    <row r="24" spans="1:35" s="69" customFormat="1" ht="45" customHeight="1" x14ac:dyDescent="0.15">
      <c r="A24" s="68">
        <f t="shared" si="2"/>
        <v>6</v>
      </c>
      <c r="B24" s="103" t="s">
        <v>158</v>
      </c>
      <c r="C24" s="104"/>
      <c r="D24" s="104"/>
      <c r="E24" s="104"/>
      <c r="F24" s="105"/>
      <c r="G24" s="35"/>
      <c r="H24" s="106" t="s">
        <v>159</v>
      </c>
      <c r="I24" s="104"/>
      <c r="J24" s="104"/>
      <c r="K24" s="104"/>
      <c r="L24" s="104"/>
      <c r="M24" s="104"/>
      <c r="N24" s="104"/>
      <c r="O24" s="104"/>
      <c r="P24" s="104"/>
      <c r="Q24" s="104"/>
      <c r="R24" s="104"/>
      <c r="S24" s="104"/>
      <c r="T24" s="104"/>
      <c r="U24" s="104"/>
      <c r="V24" s="105"/>
      <c r="W24" s="36"/>
      <c r="X24" s="37"/>
      <c r="Y24" s="38"/>
      <c r="Z24" s="122">
        <v>5010</v>
      </c>
      <c r="AA24" s="123"/>
      <c r="AB24" s="124"/>
      <c r="AC24" s="50"/>
      <c r="AD24" s="125">
        <f t="shared" ref="AD24" si="4">+Z24*X24</f>
        <v>0</v>
      </c>
      <c r="AE24" s="126"/>
      <c r="AF24" s="126"/>
      <c r="AG24" s="126"/>
      <c r="AH24" s="126"/>
      <c r="AI24" s="127"/>
    </row>
    <row r="25" spans="1:35" s="69" customFormat="1" ht="17.5" customHeight="1" x14ac:dyDescent="0.15">
      <c r="A25" s="68">
        <f t="shared" si="2"/>
        <v>7</v>
      </c>
      <c r="B25" s="103" t="s">
        <v>40</v>
      </c>
      <c r="C25" s="104"/>
      <c r="D25" s="104"/>
      <c r="E25" s="104"/>
      <c r="F25" s="105"/>
      <c r="G25" s="35"/>
      <c r="H25" s="106" t="s">
        <v>39</v>
      </c>
      <c r="I25" s="104"/>
      <c r="J25" s="104"/>
      <c r="K25" s="104"/>
      <c r="L25" s="104"/>
      <c r="M25" s="104"/>
      <c r="N25" s="104"/>
      <c r="O25" s="104"/>
      <c r="P25" s="104"/>
      <c r="Q25" s="104"/>
      <c r="R25" s="104"/>
      <c r="S25" s="104"/>
      <c r="T25" s="104"/>
      <c r="U25" s="104"/>
      <c r="V25" s="105"/>
      <c r="W25" s="36"/>
      <c r="X25" s="37">
        <v>0</v>
      </c>
      <c r="Y25" s="38"/>
      <c r="Z25" s="122">
        <v>1975</v>
      </c>
      <c r="AA25" s="123"/>
      <c r="AB25" s="124"/>
      <c r="AC25" s="50"/>
      <c r="AD25" s="125">
        <f t="shared" si="1"/>
        <v>0</v>
      </c>
      <c r="AE25" s="126"/>
      <c r="AF25" s="126"/>
      <c r="AG25" s="126"/>
      <c r="AH25" s="126"/>
      <c r="AI25" s="127"/>
    </row>
    <row r="26" spans="1:35" s="69" customFormat="1" ht="17.5" customHeight="1" x14ac:dyDescent="0.15">
      <c r="A26" s="68">
        <f>A25+1</f>
        <v>8</v>
      </c>
      <c r="B26" s="103" t="s">
        <v>40</v>
      </c>
      <c r="C26" s="104"/>
      <c r="D26" s="104"/>
      <c r="E26" s="104"/>
      <c r="F26" s="105"/>
      <c r="G26" s="35"/>
      <c r="H26" s="106" t="s">
        <v>180</v>
      </c>
      <c r="I26" s="104"/>
      <c r="J26" s="104"/>
      <c r="K26" s="104"/>
      <c r="L26" s="104"/>
      <c r="M26" s="104"/>
      <c r="N26" s="104"/>
      <c r="O26" s="104"/>
      <c r="P26" s="104"/>
      <c r="Q26" s="104"/>
      <c r="R26" s="104"/>
      <c r="S26" s="104"/>
      <c r="T26" s="104"/>
      <c r="U26" s="104"/>
      <c r="V26" s="105"/>
      <c r="W26" s="36"/>
      <c r="X26" s="37">
        <v>0</v>
      </c>
      <c r="Y26" s="38"/>
      <c r="Z26" s="122">
        <v>2325</v>
      </c>
      <c r="AA26" s="123"/>
      <c r="AB26" s="124"/>
      <c r="AC26" s="50"/>
      <c r="AD26" s="125">
        <f t="shared" ref="AD26" si="5">+Z26*X26</f>
        <v>0</v>
      </c>
      <c r="AE26" s="126"/>
      <c r="AF26" s="126"/>
      <c r="AG26" s="126"/>
      <c r="AH26" s="126"/>
      <c r="AI26" s="127"/>
    </row>
    <row r="27" spans="1:35" s="69" customFormat="1" ht="17.5" customHeight="1" x14ac:dyDescent="0.15">
      <c r="A27" s="68">
        <f>A26+1</f>
        <v>9</v>
      </c>
      <c r="B27" s="103" t="s">
        <v>40</v>
      </c>
      <c r="C27" s="104"/>
      <c r="D27" s="104"/>
      <c r="E27" s="104"/>
      <c r="F27" s="105"/>
      <c r="G27" s="35"/>
      <c r="H27" s="106" t="s">
        <v>179</v>
      </c>
      <c r="I27" s="104"/>
      <c r="J27" s="104"/>
      <c r="K27" s="104"/>
      <c r="L27" s="104"/>
      <c r="M27" s="104"/>
      <c r="N27" s="104"/>
      <c r="O27" s="104"/>
      <c r="P27" s="104"/>
      <c r="Q27" s="104"/>
      <c r="R27" s="104"/>
      <c r="S27" s="104"/>
      <c r="T27" s="104"/>
      <c r="U27" s="104"/>
      <c r="V27" s="105"/>
      <c r="W27" s="36"/>
      <c r="X27" s="37">
        <v>0</v>
      </c>
      <c r="Y27" s="38"/>
      <c r="Z27" s="122">
        <v>1275</v>
      </c>
      <c r="AA27" s="123"/>
      <c r="AB27" s="124"/>
      <c r="AC27" s="50"/>
      <c r="AD27" s="125">
        <f t="shared" ref="AD27" si="6">+Z27*X27</f>
        <v>0</v>
      </c>
      <c r="AE27" s="126"/>
      <c r="AF27" s="126"/>
      <c r="AG27" s="126"/>
      <c r="AH27" s="126"/>
      <c r="AI27" s="127"/>
    </row>
    <row r="28" spans="1:35" s="69" customFormat="1" ht="17.5" customHeight="1" x14ac:dyDescent="0.15">
      <c r="A28" s="68">
        <f>A27+1</f>
        <v>10</v>
      </c>
      <c r="B28" s="103" t="s">
        <v>40</v>
      </c>
      <c r="C28" s="104"/>
      <c r="D28" s="104"/>
      <c r="E28" s="104"/>
      <c r="F28" s="105"/>
      <c r="G28" s="35"/>
      <c r="H28" s="106" t="s">
        <v>182</v>
      </c>
      <c r="I28" s="104"/>
      <c r="J28" s="104"/>
      <c r="K28" s="104"/>
      <c r="L28" s="104"/>
      <c r="M28" s="104"/>
      <c r="N28" s="104"/>
      <c r="O28" s="104"/>
      <c r="P28" s="104"/>
      <c r="Q28" s="104"/>
      <c r="R28" s="104"/>
      <c r="S28" s="104"/>
      <c r="T28" s="104"/>
      <c r="U28" s="104"/>
      <c r="V28" s="105"/>
      <c r="W28" s="36"/>
      <c r="X28" s="37">
        <v>0</v>
      </c>
      <c r="Y28" s="38"/>
      <c r="Z28" s="122">
        <v>1450</v>
      </c>
      <c r="AA28" s="123"/>
      <c r="AB28" s="124"/>
      <c r="AC28" s="50"/>
      <c r="AD28" s="125">
        <f t="shared" ref="AD28" si="7">+Z28*X28</f>
        <v>0</v>
      </c>
      <c r="AE28" s="126"/>
      <c r="AF28" s="126"/>
      <c r="AG28" s="126"/>
      <c r="AH28" s="126"/>
      <c r="AI28" s="127"/>
    </row>
    <row r="29" spans="1:35" s="7" customFormat="1" ht="30" customHeight="1" x14ac:dyDescent="0.15">
      <c r="A29" s="2">
        <f>A28+1</f>
        <v>11</v>
      </c>
      <c r="B29" s="100" t="s">
        <v>42</v>
      </c>
      <c r="C29" s="101"/>
      <c r="D29" s="101"/>
      <c r="E29" s="101"/>
      <c r="F29" s="102"/>
      <c r="G29" s="31"/>
      <c r="H29" s="73" t="s">
        <v>41</v>
      </c>
      <c r="I29" s="71"/>
      <c r="J29" s="71"/>
      <c r="K29" s="71"/>
      <c r="L29" s="71"/>
      <c r="M29" s="71"/>
      <c r="N29" s="71"/>
      <c r="O29" s="71"/>
      <c r="P29" s="71"/>
      <c r="Q29" s="71"/>
      <c r="R29" s="71"/>
      <c r="S29" s="71"/>
      <c r="T29" s="71"/>
      <c r="U29" s="71"/>
      <c r="V29" s="72"/>
      <c r="W29" s="5"/>
      <c r="X29" s="1">
        <v>0</v>
      </c>
      <c r="Y29" s="6"/>
      <c r="Z29" s="122">
        <v>2820</v>
      </c>
      <c r="AA29" s="123"/>
      <c r="AB29" s="124"/>
      <c r="AC29" s="49"/>
      <c r="AD29" s="119">
        <f t="shared" si="1"/>
        <v>0</v>
      </c>
      <c r="AE29" s="120"/>
      <c r="AF29" s="120"/>
      <c r="AG29" s="120"/>
      <c r="AH29" s="120"/>
      <c r="AI29" s="121"/>
    </row>
    <row r="30" spans="1:35" s="7" customFormat="1" ht="75" customHeight="1" thickBot="1" x14ac:dyDescent="0.2">
      <c r="A30" s="2">
        <f t="shared" si="2"/>
        <v>12</v>
      </c>
      <c r="B30" s="70" t="s">
        <v>44</v>
      </c>
      <c r="C30" s="71"/>
      <c r="D30" s="71"/>
      <c r="E30" s="71"/>
      <c r="F30" s="72"/>
      <c r="G30" s="31"/>
      <c r="H30" s="73" t="s">
        <v>43</v>
      </c>
      <c r="I30" s="71"/>
      <c r="J30" s="71"/>
      <c r="K30" s="71"/>
      <c r="L30" s="71"/>
      <c r="M30" s="71"/>
      <c r="N30" s="71"/>
      <c r="O30" s="71"/>
      <c r="P30" s="71"/>
      <c r="Q30" s="71"/>
      <c r="R30" s="71"/>
      <c r="S30" s="71"/>
      <c r="T30" s="71"/>
      <c r="U30" s="71"/>
      <c r="V30" s="72"/>
      <c r="W30" s="5"/>
      <c r="X30" s="1">
        <v>0</v>
      </c>
      <c r="Y30" s="6"/>
      <c r="Z30" s="122">
        <v>3975</v>
      </c>
      <c r="AA30" s="123"/>
      <c r="AB30" s="124"/>
      <c r="AC30" s="49"/>
      <c r="AD30" s="119">
        <f t="shared" si="1"/>
        <v>0</v>
      </c>
      <c r="AE30" s="120"/>
      <c r="AF30" s="120"/>
      <c r="AG30" s="120"/>
      <c r="AH30" s="120"/>
      <c r="AI30" s="121"/>
    </row>
    <row r="31" spans="1:35" ht="18" customHeight="1" thickBot="1" x14ac:dyDescent="0.2">
      <c r="A31" s="95" t="s">
        <v>66</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7"/>
    </row>
    <row r="32" spans="1:35" s="7" customFormat="1" ht="30" customHeight="1" x14ac:dyDescent="0.15">
      <c r="A32" s="2">
        <f>A30+1</f>
        <v>13</v>
      </c>
      <c r="B32" s="70" t="s">
        <v>53</v>
      </c>
      <c r="C32" s="71"/>
      <c r="D32" s="71"/>
      <c r="E32" s="71"/>
      <c r="F32" s="72"/>
      <c r="G32" s="31"/>
      <c r="H32" s="73" t="s">
        <v>54</v>
      </c>
      <c r="I32" s="71"/>
      <c r="J32" s="71"/>
      <c r="K32" s="71"/>
      <c r="L32" s="71"/>
      <c r="M32" s="71"/>
      <c r="N32" s="71"/>
      <c r="O32" s="71"/>
      <c r="P32" s="71"/>
      <c r="Q32" s="71"/>
      <c r="R32" s="71"/>
      <c r="S32" s="71"/>
      <c r="T32" s="71"/>
      <c r="U32" s="71"/>
      <c r="V32" s="72"/>
      <c r="W32" s="5"/>
      <c r="X32" s="1">
        <v>0</v>
      </c>
      <c r="Y32" s="6"/>
      <c r="Z32" s="122">
        <v>15395</v>
      </c>
      <c r="AA32" s="123"/>
      <c r="AB32" s="124"/>
      <c r="AC32" s="49"/>
      <c r="AD32" s="119">
        <f t="shared" ref="AD32:AD35" si="8">+Z32*X32</f>
        <v>0</v>
      </c>
      <c r="AE32" s="120"/>
      <c r="AF32" s="120"/>
      <c r="AG32" s="120"/>
      <c r="AH32" s="120"/>
      <c r="AI32" s="121"/>
    </row>
    <row r="33" spans="1:35" s="7" customFormat="1" ht="30" customHeight="1" x14ac:dyDescent="0.15">
      <c r="A33" s="2">
        <f>A32+1</f>
        <v>14</v>
      </c>
      <c r="B33" s="70" t="s">
        <v>53</v>
      </c>
      <c r="C33" s="71"/>
      <c r="D33" s="71"/>
      <c r="E33" s="71"/>
      <c r="F33" s="72"/>
      <c r="G33" s="31"/>
      <c r="H33" s="73" t="s">
        <v>55</v>
      </c>
      <c r="I33" s="71"/>
      <c r="J33" s="71"/>
      <c r="K33" s="71"/>
      <c r="L33" s="71"/>
      <c r="M33" s="71"/>
      <c r="N33" s="71"/>
      <c r="O33" s="71"/>
      <c r="P33" s="71"/>
      <c r="Q33" s="71"/>
      <c r="R33" s="71"/>
      <c r="S33" s="71"/>
      <c r="T33" s="71"/>
      <c r="U33" s="71"/>
      <c r="V33" s="72"/>
      <c r="W33" s="5"/>
      <c r="X33" s="1">
        <v>0</v>
      </c>
      <c r="Y33" s="6"/>
      <c r="Z33" s="122">
        <v>24495</v>
      </c>
      <c r="AA33" s="123"/>
      <c r="AB33" s="124"/>
      <c r="AC33" s="49"/>
      <c r="AD33" s="119">
        <f t="shared" si="8"/>
        <v>0</v>
      </c>
      <c r="AE33" s="120"/>
      <c r="AF33" s="120"/>
      <c r="AG33" s="120"/>
      <c r="AH33" s="120"/>
      <c r="AI33" s="121"/>
    </row>
    <row r="34" spans="1:35" s="7" customFormat="1" ht="30" customHeight="1" x14ac:dyDescent="0.15">
      <c r="A34" s="2">
        <f t="shared" ref="A34" si="9">A32+1</f>
        <v>14</v>
      </c>
      <c r="B34" s="70" t="s">
        <v>58</v>
      </c>
      <c r="C34" s="71"/>
      <c r="D34" s="71"/>
      <c r="E34" s="71"/>
      <c r="F34" s="72"/>
      <c r="G34" s="31"/>
      <c r="H34" s="73" t="s">
        <v>57</v>
      </c>
      <c r="I34" s="71"/>
      <c r="J34" s="71"/>
      <c r="K34" s="71"/>
      <c r="L34" s="71"/>
      <c r="M34" s="71"/>
      <c r="N34" s="71"/>
      <c r="O34" s="71"/>
      <c r="P34" s="71"/>
      <c r="Q34" s="71"/>
      <c r="R34" s="71"/>
      <c r="S34" s="71"/>
      <c r="T34" s="71"/>
      <c r="U34" s="71"/>
      <c r="V34" s="72"/>
      <c r="W34" s="5"/>
      <c r="X34" s="1">
        <v>0</v>
      </c>
      <c r="Y34" s="6"/>
      <c r="Z34" s="122">
        <v>2165</v>
      </c>
      <c r="AA34" s="123"/>
      <c r="AB34" s="124"/>
      <c r="AC34" s="49"/>
      <c r="AD34" s="119">
        <f t="shared" si="8"/>
        <v>0</v>
      </c>
      <c r="AE34" s="120"/>
      <c r="AF34" s="120"/>
      <c r="AG34" s="120"/>
      <c r="AH34" s="120"/>
      <c r="AI34" s="121"/>
    </row>
    <row r="35" spans="1:35" s="7" customFormat="1" ht="17.5" customHeight="1" x14ac:dyDescent="0.15">
      <c r="A35" s="2">
        <f>A34+1</f>
        <v>15</v>
      </c>
      <c r="B35" s="70" t="s">
        <v>59</v>
      </c>
      <c r="C35" s="71"/>
      <c r="D35" s="71"/>
      <c r="E35" s="71"/>
      <c r="F35" s="72"/>
      <c r="G35" s="31"/>
      <c r="H35" s="73" t="s">
        <v>61</v>
      </c>
      <c r="I35" s="71"/>
      <c r="J35" s="71"/>
      <c r="K35" s="71"/>
      <c r="L35" s="71"/>
      <c r="M35" s="71"/>
      <c r="N35" s="71"/>
      <c r="O35" s="71"/>
      <c r="P35" s="71"/>
      <c r="Q35" s="71"/>
      <c r="R35" s="71"/>
      <c r="S35" s="71"/>
      <c r="T35" s="71"/>
      <c r="U35" s="71"/>
      <c r="V35" s="72"/>
      <c r="W35" s="5"/>
      <c r="X35" s="1">
        <v>0</v>
      </c>
      <c r="Y35" s="6"/>
      <c r="Z35" s="122">
        <v>4815</v>
      </c>
      <c r="AA35" s="123"/>
      <c r="AB35" s="124"/>
      <c r="AC35" s="49"/>
      <c r="AD35" s="119">
        <f t="shared" si="8"/>
        <v>0</v>
      </c>
      <c r="AE35" s="120"/>
      <c r="AF35" s="120"/>
      <c r="AG35" s="120"/>
      <c r="AH35" s="120"/>
      <c r="AI35" s="121"/>
    </row>
    <row r="36" spans="1:35" s="7" customFormat="1" ht="45" customHeight="1" x14ac:dyDescent="0.15">
      <c r="A36" s="2">
        <f>A35+1</f>
        <v>16</v>
      </c>
      <c r="B36" s="70" t="s">
        <v>62</v>
      </c>
      <c r="C36" s="71"/>
      <c r="D36" s="71"/>
      <c r="E36" s="71"/>
      <c r="F36" s="72"/>
      <c r="G36" s="31"/>
      <c r="H36" s="73" t="s">
        <v>63</v>
      </c>
      <c r="I36" s="71"/>
      <c r="J36" s="71"/>
      <c r="K36" s="71"/>
      <c r="L36" s="71"/>
      <c r="M36" s="71"/>
      <c r="N36" s="71"/>
      <c r="O36" s="71"/>
      <c r="P36" s="71"/>
      <c r="Q36" s="71"/>
      <c r="R36" s="71"/>
      <c r="S36" s="71"/>
      <c r="T36" s="71"/>
      <c r="U36" s="71"/>
      <c r="V36" s="72"/>
      <c r="W36" s="5"/>
      <c r="X36" s="1">
        <f>+X29</f>
        <v>0</v>
      </c>
      <c r="Y36" s="6"/>
      <c r="Z36" s="134" t="s">
        <v>64</v>
      </c>
      <c r="AA36" s="85"/>
      <c r="AB36" s="86"/>
      <c r="AD36" s="135" t="s">
        <v>65</v>
      </c>
      <c r="AE36" s="136"/>
      <c r="AF36" s="136"/>
      <c r="AG36" s="136"/>
      <c r="AH36" s="136"/>
      <c r="AI36" s="137"/>
    </row>
    <row r="37" spans="1:35" s="69" customFormat="1" ht="45" customHeight="1" thickBot="1" x14ac:dyDescent="0.2">
      <c r="A37" s="68">
        <f>A36+1</f>
        <v>17</v>
      </c>
      <c r="B37" s="103" t="s">
        <v>62</v>
      </c>
      <c r="C37" s="104"/>
      <c r="D37" s="104"/>
      <c r="E37" s="104"/>
      <c r="F37" s="105"/>
      <c r="G37" s="35"/>
      <c r="H37" s="106" t="s">
        <v>178</v>
      </c>
      <c r="I37" s="104"/>
      <c r="J37" s="104"/>
      <c r="K37" s="104"/>
      <c r="L37" s="104"/>
      <c r="M37" s="104"/>
      <c r="N37" s="104"/>
      <c r="O37" s="104"/>
      <c r="P37" s="104"/>
      <c r="Q37" s="104"/>
      <c r="R37" s="104"/>
      <c r="S37" s="104"/>
      <c r="T37" s="104"/>
      <c r="U37" s="104"/>
      <c r="V37" s="105"/>
      <c r="W37" s="36"/>
      <c r="X37" s="37"/>
      <c r="Y37" s="38"/>
      <c r="Z37" s="134">
        <v>1720</v>
      </c>
      <c r="AA37" s="85"/>
      <c r="AB37" s="86"/>
      <c r="AD37" s="203">
        <f>+Z37*X37</f>
        <v>0</v>
      </c>
      <c r="AE37" s="204"/>
      <c r="AF37" s="204"/>
      <c r="AG37" s="204"/>
      <c r="AH37" s="204"/>
      <c r="AI37" s="205"/>
    </row>
    <row r="38" spans="1:35" ht="18" customHeight="1" thickBot="1" x14ac:dyDescent="0.2">
      <c r="A38" s="95" t="s">
        <v>68</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7"/>
    </row>
    <row r="39" spans="1:35" s="7" customFormat="1" ht="17.5" customHeight="1" x14ac:dyDescent="0.15">
      <c r="A39" s="2">
        <f>A37+1</f>
        <v>18</v>
      </c>
      <c r="B39" s="70" t="s">
        <v>71</v>
      </c>
      <c r="C39" s="71"/>
      <c r="D39" s="71"/>
      <c r="E39" s="71"/>
      <c r="F39" s="72"/>
      <c r="G39" s="31"/>
      <c r="H39" s="73" t="s">
        <v>69</v>
      </c>
      <c r="I39" s="71"/>
      <c r="J39" s="71"/>
      <c r="K39" s="71"/>
      <c r="L39" s="71"/>
      <c r="M39" s="71"/>
      <c r="N39" s="71"/>
      <c r="O39" s="71"/>
      <c r="P39" s="71"/>
      <c r="Q39" s="71"/>
      <c r="R39" s="71"/>
      <c r="S39" s="71"/>
      <c r="T39" s="71"/>
      <c r="U39" s="71"/>
      <c r="V39" s="72"/>
      <c r="W39" s="5"/>
      <c r="X39" s="1">
        <f>IF(X19&gt;0,1,0)</f>
        <v>0</v>
      </c>
      <c r="Y39" s="6"/>
      <c r="Z39" s="122">
        <v>1925</v>
      </c>
      <c r="AA39" s="123"/>
      <c r="AB39" s="124"/>
      <c r="AC39" s="49"/>
      <c r="AD39" s="119">
        <f t="shared" ref="AD39:AD52" si="10">+Z39*X39</f>
        <v>0</v>
      </c>
      <c r="AE39" s="120"/>
      <c r="AF39" s="120"/>
      <c r="AG39" s="120"/>
      <c r="AH39" s="120"/>
      <c r="AI39" s="121"/>
    </row>
    <row r="40" spans="1:35" s="7" customFormat="1" ht="17.5" customHeight="1" x14ac:dyDescent="0.15">
      <c r="A40" s="2">
        <f>A39+1</f>
        <v>19</v>
      </c>
      <c r="B40" s="70" t="s">
        <v>71</v>
      </c>
      <c r="C40" s="71"/>
      <c r="D40" s="71"/>
      <c r="E40" s="71"/>
      <c r="F40" s="72"/>
      <c r="G40" s="31"/>
      <c r="H40" s="73" t="s">
        <v>70</v>
      </c>
      <c r="I40" s="71"/>
      <c r="J40" s="71"/>
      <c r="K40" s="71"/>
      <c r="L40" s="71"/>
      <c r="M40" s="71"/>
      <c r="N40" s="71"/>
      <c r="O40" s="71"/>
      <c r="P40" s="71"/>
      <c r="Q40" s="71"/>
      <c r="R40" s="71"/>
      <c r="S40" s="71"/>
      <c r="T40" s="71"/>
      <c r="U40" s="71"/>
      <c r="V40" s="72"/>
      <c r="W40" s="5"/>
      <c r="X40" s="1">
        <f>IF(X19&gt;0,X19-X39,0)</f>
        <v>0</v>
      </c>
      <c r="Y40" s="6"/>
      <c r="Z40" s="122">
        <v>1000</v>
      </c>
      <c r="AA40" s="123"/>
      <c r="AB40" s="124"/>
      <c r="AC40" s="49"/>
      <c r="AD40" s="119">
        <f t="shared" si="10"/>
        <v>0</v>
      </c>
      <c r="AE40" s="120"/>
      <c r="AF40" s="120"/>
      <c r="AG40" s="120"/>
      <c r="AH40" s="120"/>
      <c r="AI40" s="121"/>
    </row>
    <row r="41" spans="1:35" s="7" customFormat="1" ht="17.5" customHeight="1" x14ac:dyDescent="0.15">
      <c r="A41" s="2">
        <f t="shared" ref="A41:A52" si="11">A40+1</f>
        <v>20</v>
      </c>
      <c r="B41" s="70" t="s">
        <v>71</v>
      </c>
      <c r="C41" s="71"/>
      <c r="D41" s="71"/>
      <c r="E41" s="71"/>
      <c r="F41" s="72"/>
      <c r="G41" s="31"/>
      <c r="H41" s="73" t="s">
        <v>72</v>
      </c>
      <c r="I41" s="71"/>
      <c r="J41" s="71"/>
      <c r="K41" s="71"/>
      <c r="L41" s="71"/>
      <c r="M41" s="71"/>
      <c r="N41" s="71"/>
      <c r="O41" s="71"/>
      <c r="P41" s="71"/>
      <c r="Q41" s="71"/>
      <c r="R41" s="71"/>
      <c r="S41" s="71"/>
      <c r="T41" s="71"/>
      <c r="U41" s="71"/>
      <c r="V41" s="72"/>
      <c r="W41" s="5"/>
      <c r="X41" s="1">
        <f>IF(X20&gt;0,1,0)</f>
        <v>0</v>
      </c>
      <c r="Y41" s="6"/>
      <c r="Z41" s="122">
        <v>1925</v>
      </c>
      <c r="AA41" s="123"/>
      <c r="AB41" s="124"/>
      <c r="AC41" s="49"/>
      <c r="AD41" s="119">
        <f t="shared" si="10"/>
        <v>0</v>
      </c>
      <c r="AE41" s="120"/>
      <c r="AF41" s="120"/>
      <c r="AG41" s="120"/>
      <c r="AH41" s="120"/>
      <c r="AI41" s="121"/>
    </row>
    <row r="42" spans="1:35" s="7" customFormat="1" ht="17.5" customHeight="1" x14ac:dyDescent="0.15">
      <c r="A42" s="2">
        <f t="shared" si="11"/>
        <v>21</v>
      </c>
      <c r="B42" s="70" t="s">
        <v>71</v>
      </c>
      <c r="C42" s="71"/>
      <c r="D42" s="71"/>
      <c r="E42" s="71"/>
      <c r="F42" s="72"/>
      <c r="G42" s="31"/>
      <c r="H42" s="73" t="s">
        <v>73</v>
      </c>
      <c r="I42" s="71"/>
      <c r="J42" s="71"/>
      <c r="K42" s="71"/>
      <c r="L42" s="71"/>
      <c r="M42" s="71"/>
      <c r="N42" s="71"/>
      <c r="O42" s="71"/>
      <c r="P42" s="71"/>
      <c r="Q42" s="71"/>
      <c r="R42" s="71"/>
      <c r="S42" s="71"/>
      <c r="T42" s="71"/>
      <c r="U42" s="71"/>
      <c r="V42" s="72"/>
      <c r="W42" s="5"/>
      <c r="X42" s="1">
        <f>IF(X20&gt;0,X20-X41,0)</f>
        <v>0</v>
      </c>
      <c r="Y42" s="6"/>
      <c r="Z42" s="122">
        <v>1000</v>
      </c>
      <c r="AA42" s="123"/>
      <c r="AB42" s="124"/>
      <c r="AC42" s="49"/>
      <c r="AD42" s="119">
        <f t="shared" si="10"/>
        <v>0</v>
      </c>
      <c r="AE42" s="120"/>
      <c r="AF42" s="120"/>
      <c r="AG42" s="120"/>
      <c r="AH42" s="120"/>
      <c r="AI42" s="121"/>
    </row>
    <row r="43" spans="1:35" s="7" customFormat="1" ht="17.5" customHeight="1" x14ac:dyDescent="0.15">
      <c r="A43" s="2">
        <f t="shared" si="11"/>
        <v>22</v>
      </c>
      <c r="B43" s="70" t="s">
        <v>71</v>
      </c>
      <c r="C43" s="71"/>
      <c r="D43" s="71"/>
      <c r="E43" s="71"/>
      <c r="F43" s="72"/>
      <c r="G43" s="31"/>
      <c r="H43" s="73" t="s">
        <v>74</v>
      </c>
      <c r="I43" s="71"/>
      <c r="J43" s="71"/>
      <c r="K43" s="71"/>
      <c r="L43" s="71"/>
      <c r="M43" s="71"/>
      <c r="N43" s="71"/>
      <c r="O43" s="71"/>
      <c r="P43" s="71"/>
      <c r="Q43" s="71"/>
      <c r="R43" s="71"/>
      <c r="S43" s="71"/>
      <c r="T43" s="71"/>
      <c r="U43" s="71"/>
      <c r="V43" s="72"/>
      <c r="W43" s="5"/>
      <c r="X43" s="1">
        <f>+X21+X22</f>
        <v>0</v>
      </c>
      <c r="Y43" s="6"/>
      <c r="Z43" s="122">
        <v>115</v>
      </c>
      <c r="AA43" s="123"/>
      <c r="AB43" s="124"/>
      <c r="AC43" s="49"/>
      <c r="AD43" s="119">
        <f t="shared" si="10"/>
        <v>0</v>
      </c>
      <c r="AE43" s="120"/>
      <c r="AF43" s="120"/>
      <c r="AG43" s="120"/>
      <c r="AH43" s="120"/>
      <c r="AI43" s="121"/>
    </row>
    <row r="44" spans="1:35" s="7" customFormat="1" ht="17.5" customHeight="1" x14ac:dyDescent="0.15">
      <c r="A44" s="2">
        <f t="shared" si="11"/>
        <v>23</v>
      </c>
      <c r="B44" s="70" t="s">
        <v>71</v>
      </c>
      <c r="C44" s="71"/>
      <c r="D44" s="71"/>
      <c r="E44" s="71"/>
      <c r="F44" s="72"/>
      <c r="G44" s="31"/>
      <c r="H44" s="73" t="s">
        <v>75</v>
      </c>
      <c r="I44" s="71"/>
      <c r="J44" s="71"/>
      <c r="K44" s="71"/>
      <c r="L44" s="71"/>
      <c r="M44" s="71"/>
      <c r="N44" s="71"/>
      <c r="O44" s="71"/>
      <c r="P44" s="71"/>
      <c r="Q44" s="71"/>
      <c r="R44" s="71"/>
      <c r="S44" s="71"/>
      <c r="T44" s="71"/>
      <c r="U44" s="71"/>
      <c r="V44" s="72"/>
      <c r="W44" s="5"/>
      <c r="X44" s="1">
        <f>+X23</f>
        <v>0</v>
      </c>
      <c r="Y44" s="6"/>
      <c r="Z44" s="122">
        <v>105</v>
      </c>
      <c r="AA44" s="123"/>
      <c r="AB44" s="124"/>
      <c r="AC44" s="49"/>
      <c r="AD44" s="119">
        <f t="shared" si="10"/>
        <v>0</v>
      </c>
      <c r="AE44" s="120"/>
      <c r="AF44" s="120"/>
      <c r="AG44" s="120"/>
      <c r="AH44" s="120"/>
      <c r="AI44" s="121"/>
    </row>
    <row r="45" spans="1:35" s="69" customFormat="1" ht="17.5" customHeight="1" x14ac:dyDescent="0.15">
      <c r="A45" s="68">
        <f t="shared" si="11"/>
        <v>24</v>
      </c>
      <c r="B45" s="103" t="s">
        <v>71</v>
      </c>
      <c r="C45" s="104"/>
      <c r="D45" s="104"/>
      <c r="E45" s="104"/>
      <c r="F45" s="105"/>
      <c r="G45" s="35"/>
      <c r="H45" s="106" t="s">
        <v>160</v>
      </c>
      <c r="I45" s="104"/>
      <c r="J45" s="104"/>
      <c r="K45" s="104"/>
      <c r="L45" s="104"/>
      <c r="M45" s="104"/>
      <c r="N45" s="104"/>
      <c r="O45" s="104"/>
      <c r="P45" s="104"/>
      <c r="Q45" s="104"/>
      <c r="R45" s="104"/>
      <c r="S45" s="104"/>
      <c r="T45" s="104"/>
      <c r="U45" s="104"/>
      <c r="V45" s="105"/>
      <c r="W45" s="36"/>
      <c r="X45" s="37">
        <f>+X24</f>
        <v>0</v>
      </c>
      <c r="Y45" s="38"/>
      <c r="Z45" s="122">
        <v>135</v>
      </c>
      <c r="AA45" s="123"/>
      <c r="AB45" s="124"/>
      <c r="AC45" s="50"/>
      <c r="AD45" s="125">
        <f t="shared" ref="AD45" si="12">+Z45*X45</f>
        <v>0</v>
      </c>
      <c r="AE45" s="126"/>
      <c r="AF45" s="126"/>
      <c r="AG45" s="126"/>
      <c r="AH45" s="126"/>
      <c r="AI45" s="127"/>
    </row>
    <row r="46" spans="1:35" s="69" customFormat="1" ht="17.5" customHeight="1" x14ac:dyDescent="0.15">
      <c r="A46" s="68">
        <f t="shared" si="11"/>
        <v>25</v>
      </c>
      <c r="B46" s="103" t="s">
        <v>71</v>
      </c>
      <c r="C46" s="104"/>
      <c r="D46" s="104"/>
      <c r="E46" s="104"/>
      <c r="F46" s="105"/>
      <c r="G46" s="35"/>
      <c r="H46" s="106" t="s">
        <v>76</v>
      </c>
      <c r="I46" s="104"/>
      <c r="J46" s="104"/>
      <c r="K46" s="104"/>
      <c r="L46" s="104"/>
      <c r="M46" s="104"/>
      <c r="N46" s="104"/>
      <c r="O46" s="104"/>
      <c r="P46" s="104"/>
      <c r="Q46" s="104"/>
      <c r="R46" s="104"/>
      <c r="S46" s="104"/>
      <c r="T46" s="104"/>
      <c r="U46" s="104"/>
      <c r="V46" s="105"/>
      <c r="W46" s="36"/>
      <c r="X46" s="37">
        <f>+X25</f>
        <v>0</v>
      </c>
      <c r="Y46" s="38"/>
      <c r="Z46" s="122">
        <v>100</v>
      </c>
      <c r="AA46" s="123"/>
      <c r="AB46" s="124"/>
      <c r="AC46" s="50"/>
      <c r="AD46" s="125">
        <f t="shared" si="10"/>
        <v>0</v>
      </c>
      <c r="AE46" s="126"/>
      <c r="AF46" s="126"/>
      <c r="AG46" s="126"/>
      <c r="AH46" s="126"/>
      <c r="AI46" s="127"/>
    </row>
    <row r="47" spans="1:35" s="69" customFormat="1" ht="17.5" customHeight="1" x14ac:dyDescent="0.15">
      <c r="A47" s="68">
        <f t="shared" si="11"/>
        <v>26</v>
      </c>
      <c r="B47" s="103" t="s">
        <v>71</v>
      </c>
      <c r="C47" s="104"/>
      <c r="D47" s="104"/>
      <c r="E47" s="104"/>
      <c r="F47" s="105"/>
      <c r="G47" s="35"/>
      <c r="H47" s="106" t="s">
        <v>181</v>
      </c>
      <c r="I47" s="104"/>
      <c r="J47" s="104"/>
      <c r="K47" s="104"/>
      <c r="L47" s="104"/>
      <c r="M47" s="104"/>
      <c r="N47" s="104"/>
      <c r="O47" s="104"/>
      <c r="P47" s="104"/>
      <c r="Q47" s="104"/>
      <c r="R47" s="104"/>
      <c r="S47" s="104"/>
      <c r="T47" s="104"/>
      <c r="U47" s="104"/>
      <c r="V47" s="105"/>
      <c r="W47" s="36"/>
      <c r="X47" s="37">
        <f>X27+X26</f>
        <v>0</v>
      </c>
      <c r="Y47" s="38"/>
      <c r="Z47" s="122">
        <v>100</v>
      </c>
      <c r="AA47" s="123"/>
      <c r="AB47" s="124"/>
      <c r="AC47" s="50"/>
      <c r="AD47" s="125">
        <f t="shared" ref="AD47" si="13">+Z47*X47</f>
        <v>0</v>
      </c>
      <c r="AE47" s="126"/>
      <c r="AF47" s="126"/>
      <c r="AG47" s="126"/>
      <c r="AH47" s="126"/>
      <c r="AI47" s="127"/>
    </row>
    <row r="48" spans="1:35" s="7" customFormat="1" ht="17.5" customHeight="1" x14ac:dyDescent="0.15">
      <c r="A48" s="2">
        <f t="shared" si="11"/>
        <v>27</v>
      </c>
      <c r="B48" s="70" t="s">
        <v>81</v>
      </c>
      <c r="C48" s="71"/>
      <c r="D48" s="71"/>
      <c r="E48" s="71"/>
      <c r="F48" s="72"/>
      <c r="G48" s="31"/>
      <c r="H48" s="73" t="s">
        <v>77</v>
      </c>
      <c r="I48" s="71"/>
      <c r="J48" s="71"/>
      <c r="K48" s="71"/>
      <c r="L48" s="71"/>
      <c r="M48" s="71"/>
      <c r="N48" s="71"/>
      <c r="O48" s="71"/>
      <c r="P48" s="71"/>
      <c r="Q48" s="71"/>
      <c r="R48" s="71"/>
      <c r="S48" s="71"/>
      <c r="T48" s="71"/>
      <c r="U48" s="71"/>
      <c r="V48" s="72"/>
      <c r="W48" s="5"/>
      <c r="X48" s="1">
        <v>0</v>
      </c>
      <c r="Y48" s="6"/>
      <c r="Z48" s="122">
        <v>1650</v>
      </c>
      <c r="AA48" s="123"/>
      <c r="AB48" s="124"/>
      <c r="AC48" s="49"/>
      <c r="AD48" s="119">
        <f t="shared" si="10"/>
        <v>0</v>
      </c>
      <c r="AE48" s="120"/>
      <c r="AF48" s="120"/>
      <c r="AG48" s="120"/>
      <c r="AH48" s="120"/>
      <c r="AI48" s="121"/>
    </row>
    <row r="49" spans="1:35" s="7" customFormat="1" ht="30" customHeight="1" x14ac:dyDescent="0.15">
      <c r="A49" s="2">
        <f t="shared" si="11"/>
        <v>28</v>
      </c>
      <c r="B49" s="70" t="s">
        <v>81</v>
      </c>
      <c r="C49" s="71"/>
      <c r="D49" s="71"/>
      <c r="E49" s="71"/>
      <c r="F49" s="72"/>
      <c r="G49" s="31"/>
      <c r="H49" s="73" t="s">
        <v>78</v>
      </c>
      <c r="I49" s="71"/>
      <c r="J49" s="71"/>
      <c r="K49" s="71"/>
      <c r="L49" s="71"/>
      <c r="M49" s="71"/>
      <c r="N49" s="71"/>
      <c r="O49" s="71"/>
      <c r="P49" s="71"/>
      <c r="Q49" s="71"/>
      <c r="R49" s="71"/>
      <c r="S49" s="71"/>
      <c r="T49" s="71"/>
      <c r="U49" s="71"/>
      <c r="V49" s="72"/>
      <c r="W49" s="5"/>
      <c r="X49" s="1">
        <v>0</v>
      </c>
      <c r="Y49" s="6"/>
      <c r="Z49" s="122">
        <v>4525</v>
      </c>
      <c r="AA49" s="123"/>
      <c r="AB49" s="124"/>
      <c r="AC49" s="49"/>
      <c r="AD49" s="119">
        <f t="shared" si="10"/>
        <v>0</v>
      </c>
      <c r="AE49" s="120"/>
      <c r="AF49" s="120"/>
      <c r="AG49" s="120"/>
      <c r="AH49" s="120"/>
      <c r="AI49" s="121"/>
    </row>
    <row r="50" spans="1:35" s="7" customFormat="1" ht="17.5" customHeight="1" x14ac:dyDescent="0.15">
      <c r="A50" s="2">
        <f t="shared" si="11"/>
        <v>29</v>
      </c>
      <c r="B50" s="70" t="s">
        <v>82</v>
      </c>
      <c r="C50" s="71"/>
      <c r="D50" s="71"/>
      <c r="E50" s="71"/>
      <c r="F50" s="72"/>
      <c r="G50" s="31"/>
      <c r="H50" s="73" t="s">
        <v>79</v>
      </c>
      <c r="I50" s="71"/>
      <c r="J50" s="71"/>
      <c r="K50" s="71"/>
      <c r="L50" s="71"/>
      <c r="M50" s="71"/>
      <c r="N50" s="71"/>
      <c r="O50" s="71"/>
      <c r="P50" s="71"/>
      <c r="Q50" s="71"/>
      <c r="R50" s="71"/>
      <c r="S50" s="71"/>
      <c r="T50" s="71"/>
      <c r="U50" s="71"/>
      <c r="V50" s="72"/>
      <c r="W50" s="5"/>
      <c r="X50" s="1">
        <v>0</v>
      </c>
      <c r="Y50" s="6"/>
      <c r="Z50" s="122">
        <v>1650</v>
      </c>
      <c r="AA50" s="123"/>
      <c r="AB50" s="124"/>
      <c r="AC50" s="49"/>
      <c r="AD50" s="119">
        <f t="shared" si="10"/>
        <v>0</v>
      </c>
      <c r="AE50" s="120"/>
      <c r="AF50" s="120"/>
      <c r="AG50" s="120"/>
      <c r="AH50" s="120"/>
      <c r="AI50" s="121"/>
    </row>
    <row r="51" spans="1:35" s="7" customFormat="1" ht="17.5" customHeight="1" x14ac:dyDescent="0.15">
      <c r="A51" s="2">
        <f t="shared" si="11"/>
        <v>30</v>
      </c>
      <c r="B51" s="70" t="s">
        <v>82</v>
      </c>
      <c r="C51" s="71"/>
      <c r="D51" s="71"/>
      <c r="E51" s="71"/>
      <c r="F51" s="72"/>
      <c r="G51" s="31"/>
      <c r="H51" s="73" t="s">
        <v>80</v>
      </c>
      <c r="I51" s="71"/>
      <c r="J51" s="71"/>
      <c r="K51" s="71"/>
      <c r="L51" s="71"/>
      <c r="M51" s="71"/>
      <c r="N51" s="71"/>
      <c r="O51" s="71"/>
      <c r="P51" s="71"/>
      <c r="Q51" s="71"/>
      <c r="R51" s="71"/>
      <c r="S51" s="71"/>
      <c r="T51" s="71"/>
      <c r="U51" s="71"/>
      <c r="V51" s="72"/>
      <c r="W51" s="5"/>
      <c r="X51" s="1">
        <v>0</v>
      </c>
      <c r="Y51" s="6"/>
      <c r="Z51" s="122">
        <v>1650</v>
      </c>
      <c r="AA51" s="123"/>
      <c r="AB51" s="124"/>
      <c r="AC51" s="49"/>
      <c r="AD51" s="119">
        <f t="shared" si="10"/>
        <v>0</v>
      </c>
      <c r="AE51" s="120"/>
      <c r="AF51" s="120"/>
      <c r="AG51" s="120"/>
      <c r="AH51" s="120"/>
      <c r="AI51" s="121"/>
    </row>
    <row r="52" spans="1:35" s="7" customFormat="1" ht="17.5" customHeight="1" thickBot="1" x14ac:dyDescent="0.2">
      <c r="A52" s="2">
        <f t="shared" si="11"/>
        <v>31</v>
      </c>
      <c r="B52" s="70" t="s">
        <v>82</v>
      </c>
      <c r="C52" s="71"/>
      <c r="D52" s="71"/>
      <c r="E52" s="71"/>
      <c r="F52" s="72"/>
      <c r="G52" s="31"/>
      <c r="H52" s="73" t="s">
        <v>137</v>
      </c>
      <c r="I52" s="71"/>
      <c r="J52" s="71"/>
      <c r="K52" s="71"/>
      <c r="L52" s="71"/>
      <c r="M52" s="71"/>
      <c r="N52" s="71"/>
      <c r="O52" s="71"/>
      <c r="P52" s="71"/>
      <c r="Q52" s="71"/>
      <c r="R52" s="71"/>
      <c r="S52" s="71"/>
      <c r="T52" s="71"/>
      <c r="U52" s="71"/>
      <c r="V52" s="72"/>
      <c r="W52" s="5"/>
      <c r="X52" s="1">
        <v>0</v>
      </c>
      <c r="Y52" s="6"/>
      <c r="Z52" s="122">
        <v>3000</v>
      </c>
      <c r="AA52" s="123"/>
      <c r="AB52" s="124"/>
      <c r="AC52" s="49"/>
      <c r="AD52" s="119">
        <f t="shared" si="10"/>
        <v>0</v>
      </c>
      <c r="AE52" s="120"/>
      <c r="AF52" s="120"/>
      <c r="AG52" s="120"/>
      <c r="AH52" s="120"/>
      <c r="AI52" s="121"/>
    </row>
    <row r="53" spans="1:35" ht="18" customHeight="1" thickBot="1" x14ac:dyDescent="0.2">
      <c r="A53" s="95" t="s">
        <v>83</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7"/>
    </row>
    <row r="54" spans="1:35" s="7" customFormat="1" ht="30" customHeight="1" thickBot="1" x14ac:dyDescent="0.2">
      <c r="A54" s="2">
        <f>A52+1</f>
        <v>32</v>
      </c>
      <c r="B54" s="70" t="s">
        <v>84</v>
      </c>
      <c r="C54" s="71"/>
      <c r="D54" s="71"/>
      <c r="E54" s="71"/>
      <c r="F54" s="72"/>
      <c r="G54" s="31"/>
      <c r="H54" s="73" t="s">
        <v>138</v>
      </c>
      <c r="I54" s="71"/>
      <c r="J54" s="71"/>
      <c r="K54" s="71"/>
      <c r="L54" s="71"/>
      <c r="M54" s="71"/>
      <c r="N54" s="71"/>
      <c r="O54" s="71"/>
      <c r="P54" s="71"/>
      <c r="Q54" s="71"/>
      <c r="R54" s="71"/>
      <c r="S54" s="71"/>
      <c r="T54" s="71"/>
      <c r="U54" s="71"/>
      <c r="V54" s="72"/>
      <c r="W54" s="5"/>
      <c r="X54" s="1">
        <v>0</v>
      </c>
      <c r="Y54" s="6"/>
      <c r="Z54" s="122">
        <v>-50</v>
      </c>
      <c r="AA54" s="123"/>
      <c r="AB54" s="124"/>
      <c r="AD54" s="119">
        <f>IF(X54*Z54&lt;ROUND((SUM(AD19:AI30)+SUM(AD32:AI35)+SUM(AD39:AI52))*-0.1,2),ROUND((SUM(AD19:AI30)+SUM(AD32:AI35)+SUM(AD39:AI52))*-0.1,2),X54*Z54)</f>
        <v>0</v>
      </c>
      <c r="AE54" s="120"/>
      <c r="AF54" s="120"/>
      <c r="AG54" s="120"/>
      <c r="AH54" s="120"/>
      <c r="AI54" s="121"/>
    </row>
    <row r="55" spans="1:35" ht="18" customHeight="1" thickBot="1" x14ac:dyDescent="0.2">
      <c r="A55" s="95" t="s">
        <v>116</v>
      </c>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7"/>
    </row>
    <row r="56" spans="1:35" s="7" customFormat="1" ht="17.5" customHeight="1" x14ac:dyDescent="0.15">
      <c r="A56" s="2">
        <f>A54+1</f>
        <v>33</v>
      </c>
      <c r="B56" s="70"/>
      <c r="C56" s="71"/>
      <c r="D56" s="71"/>
      <c r="E56" s="71"/>
      <c r="F56" s="72"/>
      <c r="G56" s="31"/>
      <c r="H56" s="73" t="s">
        <v>117</v>
      </c>
      <c r="I56" s="71"/>
      <c r="J56" s="71"/>
      <c r="K56" s="71"/>
      <c r="L56" s="71"/>
      <c r="M56" s="71"/>
      <c r="N56" s="71"/>
      <c r="O56" s="71"/>
      <c r="P56" s="71"/>
      <c r="Q56" s="71"/>
      <c r="R56" s="71"/>
      <c r="S56" s="71"/>
      <c r="T56" s="71"/>
      <c r="U56" s="71"/>
      <c r="V56" s="72"/>
      <c r="W56" s="5"/>
      <c r="X56" s="1">
        <v>0</v>
      </c>
      <c r="Y56" s="6"/>
      <c r="Z56" s="122">
        <v>99.95</v>
      </c>
      <c r="AA56" s="123"/>
      <c r="AB56" s="124"/>
      <c r="AD56" s="119">
        <f>+Z56*X56</f>
        <v>0</v>
      </c>
      <c r="AE56" s="120"/>
      <c r="AF56" s="120"/>
      <c r="AG56" s="120"/>
      <c r="AH56" s="120"/>
      <c r="AI56" s="121"/>
    </row>
    <row r="57" spans="1:35" s="7" customFormat="1" ht="17.5" customHeight="1" x14ac:dyDescent="0.15">
      <c r="A57" s="2">
        <f>A56+1</f>
        <v>34</v>
      </c>
      <c r="B57" s="70"/>
      <c r="C57" s="71"/>
      <c r="D57" s="71"/>
      <c r="E57" s="71"/>
      <c r="F57" s="72"/>
      <c r="G57" s="31"/>
      <c r="H57" s="73" t="s">
        <v>118</v>
      </c>
      <c r="I57" s="71"/>
      <c r="J57" s="71"/>
      <c r="K57" s="71"/>
      <c r="L57" s="71"/>
      <c r="M57" s="71"/>
      <c r="N57" s="71"/>
      <c r="O57" s="71"/>
      <c r="P57" s="71"/>
      <c r="Q57" s="71"/>
      <c r="R57" s="71"/>
      <c r="S57" s="71"/>
      <c r="T57" s="71"/>
      <c r="U57" s="71"/>
      <c r="V57" s="72"/>
      <c r="W57" s="5"/>
      <c r="X57" s="1">
        <v>0</v>
      </c>
      <c r="Y57" s="6"/>
      <c r="Z57" s="122">
        <v>150</v>
      </c>
      <c r="AA57" s="123"/>
      <c r="AB57" s="124"/>
      <c r="AD57" s="119">
        <f t="shared" ref="AD57:AD76" si="14">+Z57*X57</f>
        <v>0</v>
      </c>
      <c r="AE57" s="120"/>
      <c r="AF57" s="120"/>
      <c r="AG57" s="120"/>
      <c r="AH57" s="120"/>
      <c r="AI57" s="121"/>
    </row>
    <row r="58" spans="1:35" s="7" customFormat="1" ht="17.5" customHeight="1" x14ac:dyDescent="0.15">
      <c r="A58" s="2">
        <f t="shared" ref="A58:A80" si="15">A57+1</f>
        <v>35</v>
      </c>
      <c r="B58" s="70"/>
      <c r="C58" s="71"/>
      <c r="D58" s="71"/>
      <c r="E58" s="71"/>
      <c r="F58" s="72"/>
      <c r="G58" s="31"/>
      <c r="H58" s="73" t="s">
        <v>119</v>
      </c>
      <c r="I58" s="71"/>
      <c r="J58" s="71"/>
      <c r="K58" s="71"/>
      <c r="L58" s="71"/>
      <c r="M58" s="71"/>
      <c r="N58" s="71"/>
      <c r="O58" s="71"/>
      <c r="P58" s="71"/>
      <c r="Q58" s="71"/>
      <c r="R58" s="71"/>
      <c r="S58" s="71"/>
      <c r="T58" s="71"/>
      <c r="U58" s="71"/>
      <c r="V58" s="72"/>
      <c r="W58" s="5"/>
      <c r="X58" s="1">
        <v>0</v>
      </c>
      <c r="Y58" s="6"/>
      <c r="Z58" s="122">
        <v>225</v>
      </c>
      <c r="AA58" s="123"/>
      <c r="AB58" s="124"/>
      <c r="AD58" s="119">
        <f t="shared" si="14"/>
        <v>0</v>
      </c>
      <c r="AE58" s="120"/>
      <c r="AF58" s="120"/>
      <c r="AG58" s="120"/>
      <c r="AH58" s="120"/>
      <c r="AI58" s="121"/>
    </row>
    <row r="59" spans="1:35" s="7" customFormat="1" ht="17.5" customHeight="1" x14ac:dyDescent="0.15">
      <c r="A59" s="2">
        <f t="shared" si="15"/>
        <v>36</v>
      </c>
      <c r="B59" s="70"/>
      <c r="C59" s="71"/>
      <c r="D59" s="71"/>
      <c r="E59" s="71"/>
      <c r="F59" s="72"/>
      <c r="G59" s="31"/>
      <c r="H59" s="73" t="s">
        <v>132</v>
      </c>
      <c r="I59" s="71"/>
      <c r="J59" s="71"/>
      <c r="K59" s="71"/>
      <c r="L59" s="71"/>
      <c r="M59" s="71"/>
      <c r="N59" s="71"/>
      <c r="O59" s="71"/>
      <c r="P59" s="71"/>
      <c r="Q59" s="71"/>
      <c r="R59" s="71"/>
      <c r="S59" s="71"/>
      <c r="T59" s="71"/>
      <c r="U59" s="71"/>
      <c r="V59" s="72"/>
      <c r="W59" s="5"/>
      <c r="X59" s="1">
        <v>0</v>
      </c>
      <c r="Y59" s="6"/>
      <c r="Z59" s="122">
        <v>99.95</v>
      </c>
      <c r="AA59" s="123"/>
      <c r="AB59" s="124"/>
      <c r="AD59" s="119">
        <f t="shared" si="14"/>
        <v>0</v>
      </c>
      <c r="AE59" s="120"/>
      <c r="AF59" s="120"/>
      <c r="AG59" s="120"/>
      <c r="AH59" s="120"/>
      <c r="AI59" s="121"/>
    </row>
    <row r="60" spans="1:35" s="7" customFormat="1" ht="17.5" customHeight="1" x14ac:dyDescent="0.15">
      <c r="A60" s="2">
        <f t="shared" si="15"/>
        <v>37</v>
      </c>
      <c r="B60" s="70"/>
      <c r="C60" s="71"/>
      <c r="D60" s="71"/>
      <c r="E60" s="71"/>
      <c r="F60" s="72"/>
      <c r="G60" s="31"/>
      <c r="H60" s="73" t="s">
        <v>120</v>
      </c>
      <c r="I60" s="71"/>
      <c r="J60" s="71"/>
      <c r="K60" s="71"/>
      <c r="L60" s="71"/>
      <c r="M60" s="71"/>
      <c r="N60" s="71"/>
      <c r="O60" s="71"/>
      <c r="P60" s="71"/>
      <c r="Q60" s="71"/>
      <c r="R60" s="71"/>
      <c r="S60" s="71"/>
      <c r="T60" s="71"/>
      <c r="U60" s="71"/>
      <c r="V60" s="72"/>
      <c r="W60" s="5"/>
      <c r="X60" s="1">
        <v>0</v>
      </c>
      <c r="Y60" s="6"/>
      <c r="Z60" s="122">
        <v>325</v>
      </c>
      <c r="AA60" s="123"/>
      <c r="AB60" s="124"/>
      <c r="AD60" s="119">
        <f t="shared" si="14"/>
        <v>0</v>
      </c>
      <c r="AE60" s="120"/>
      <c r="AF60" s="120"/>
      <c r="AG60" s="120"/>
      <c r="AH60" s="120"/>
      <c r="AI60" s="121"/>
    </row>
    <row r="61" spans="1:35" s="7" customFormat="1" ht="17.5" customHeight="1" x14ac:dyDescent="0.15">
      <c r="A61" s="2">
        <f t="shared" si="15"/>
        <v>38</v>
      </c>
      <c r="B61" s="70"/>
      <c r="C61" s="71"/>
      <c r="D61" s="71"/>
      <c r="E61" s="71"/>
      <c r="F61" s="72"/>
      <c r="G61" s="31"/>
      <c r="H61" s="73" t="s">
        <v>133</v>
      </c>
      <c r="I61" s="71"/>
      <c r="J61" s="71"/>
      <c r="K61" s="71"/>
      <c r="L61" s="71"/>
      <c r="M61" s="71"/>
      <c r="N61" s="71"/>
      <c r="O61" s="71"/>
      <c r="P61" s="71"/>
      <c r="Q61" s="71"/>
      <c r="R61" s="71"/>
      <c r="S61" s="71"/>
      <c r="T61" s="71"/>
      <c r="U61" s="71"/>
      <c r="V61" s="72"/>
      <c r="W61" s="5"/>
      <c r="X61" s="1">
        <v>0</v>
      </c>
      <c r="Y61" s="6"/>
      <c r="Z61" s="122">
        <v>935</v>
      </c>
      <c r="AA61" s="123"/>
      <c r="AB61" s="124"/>
      <c r="AD61" s="119">
        <f t="shared" si="14"/>
        <v>0</v>
      </c>
      <c r="AE61" s="120"/>
      <c r="AF61" s="120"/>
      <c r="AG61" s="120"/>
      <c r="AH61" s="120"/>
      <c r="AI61" s="121"/>
    </row>
    <row r="62" spans="1:35" s="7" customFormat="1" ht="17.5" customHeight="1" x14ac:dyDescent="0.15">
      <c r="A62" s="2">
        <f t="shared" si="15"/>
        <v>39</v>
      </c>
      <c r="B62" s="70"/>
      <c r="C62" s="71"/>
      <c r="D62" s="71"/>
      <c r="E62" s="71"/>
      <c r="F62" s="72"/>
      <c r="G62" s="31"/>
      <c r="H62" s="73" t="s">
        <v>121</v>
      </c>
      <c r="I62" s="71"/>
      <c r="J62" s="71"/>
      <c r="K62" s="71"/>
      <c r="L62" s="71"/>
      <c r="M62" s="71"/>
      <c r="N62" s="71"/>
      <c r="O62" s="71"/>
      <c r="P62" s="71"/>
      <c r="Q62" s="71"/>
      <c r="R62" s="71"/>
      <c r="S62" s="71"/>
      <c r="T62" s="71"/>
      <c r="U62" s="71"/>
      <c r="V62" s="72"/>
      <c r="W62" s="5"/>
      <c r="X62" s="1">
        <v>0</v>
      </c>
      <c r="Y62" s="6"/>
      <c r="Z62" s="122">
        <v>105</v>
      </c>
      <c r="AA62" s="123"/>
      <c r="AB62" s="124"/>
      <c r="AD62" s="119">
        <f t="shared" si="14"/>
        <v>0</v>
      </c>
      <c r="AE62" s="120"/>
      <c r="AF62" s="120"/>
      <c r="AG62" s="120"/>
      <c r="AH62" s="120"/>
      <c r="AI62" s="121"/>
    </row>
    <row r="63" spans="1:35" s="7" customFormat="1" ht="17.5" customHeight="1" x14ac:dyDescent="0.15">
      <c r="A63" s="2">
        <f t="shared" si="15"/>
        <v>40</v>
      </c>
      <c r="B63" s="70"/>
      <c r="C63" s="71"/>
      <c r="D63" s="71"/>
      <c r="E63" s="71"/>
      <c r="F63" s="72"/>
      <c r="G63" s="31"/>
      <c r="H63" s="73" t="s">
        <v>122</v>
      </c>
      <c r="I63" s="71"/>
      <c r="J63" s="71"/>
      <c r="K63" s="71"/>
      <c r="L63" s="71"/>
      <c r="M63" s="71"/>
      <c r="N63" s="71"/>
      <c r="O63" s="71"/>
      <c r="P63" s="71"/>
      <c r="Q63" s="71"/>
      <c r="R63" s="71"/>
      <c r="S63" s="71"/>
      <c r="T63" s="71"/>
      <c r="U63" s="71"/>
      <c r="V63" s="72"/>
      <c r="W63" s="5"/>
      <c r="X63" s="1">
        <v>0</v>
      </c>
      <c r="Y63" s="6"/>
      <c r="Z63" s="122">
        <v>210</v>
      </c>
      <c r="AA63" s="123"/>
      <c r="AB63" s="124"/>
      <c r="AD63" s="119">
        <f t="shared" si="14"/>
        <v>0</v>
      </c>
      <c r="AE63" s="120"/>
      <c r="AF63" s="120"/>
      <c r="AG63" s="120"/>
      <c r="AH63" s="120"/>
      <c r="AI63" s="121"/>
    </row>
    <row r="64" spans="1:35" s="7" customFormat="1" ht="17.5" customHeight="1" x14ac:dyDescent="0.15">
      <c r="A64" s="2">
        <f t="shared" si="15"/>
        <v>41</v>
      </c>
      <c r="B64" s="70"/>
      <c r="C64" s="71"/>
      <c r="D64" s="71"/>
      <c r="E64" s="71"/>
      <c r="F64" s="72"/>
      <c r="G64" s="31"/>
      <c r="H64" s="73" t="s">
        <v>123</v>
      </c>
      <c r="I64" s="71"/>
      <c r="J64" s="71"/>
      <c r="K64" s="71"/>
      <c r="L64" s="71"/>
      <c r="M64" s="71"/>
      <c r="N64" s="71"/>
      <c r="O64" s="71"/>
      <c r="P64" s="71"/>
      <c r="Q64" s="71"/>
      <c r="R64" s="71"/>
      <c r="S64" s="71"/>
      <c r="T64" s="71"/>
      <c r="U64" s="71"/>
      <c r="V64" s="72"/>
      <c r="W64" s="5"/>
      <c r="X64" s="1">
        <v>0</v>
      </c>
      <c r="Y64" s="6"/>
      <c r="Z64" s="122">
        <v>725</v>
      </c>
      <c r="AA64" s="123"/>
      <c r="AB64" s="124"/>
      <c r="AD64" s="119">
        <f t="shared" si="14"/>
        <v>0</v>
      </c>
      <c r="AE64" s="120"/>
      <c r="AF64" s="120"/>
      <c r="AG64" s="120"/>
      <c r="AH64" s="120"/>
      <c r="AI64" s="121"/>
    </row>
    <row r="65" spans="1:35" s="7" customFormat="1" ht="30" customHeight="1" x14ac:dyDescent="0.15">
      <c r="A65" s="2">
        <f t="shared" si="15"/>
        <v>42</v>
      </c>
      <c r="B65" s="70"/>
      <c r="C65" s="71"/>
      <c r="D65" s="71"/>
      <c r="E65" s="71"/>
      <c r="F65" s="72"/>
      <c r="G65" s="31"/>
      <c r="H65" s="73" t="s">
        <v>134</v>
      </c>
      <c r="I65" s="71"/>
      <c r="J65" s="71"/>
      <c r="K65" s="71"/>
      <c r="L65" s="71"/>
      <c r="M65" s="71"/>
      <c r="N65" s="71"/>
      <c r="O65" s="71"/>
      <c r="P65" s="71"/>
      <c r="Q65" s="71"/>
      <c r="R65" s="71"/>
      <c r="S65" s="71"/>
      <c r="T65" s="71"/>
      <c r="U65" s="71"/>
      <c r="V65" s="72"/>
      <c r="W65" s="5"/>
      <c r="X65" s="1">
        <v>0</v>
      </c>
      <c r="Y65" s="6"/>
      <c r="Z65" s="122">
        <v>3580</v>
      </c>
      <c r="AA65" s="123"/>
      <c r="AB65" s="124"/>
      <c r="AD65" s="119">
        <f t="shared" si="14"/>
        <v>0</v>
      </c>
      <c r="AE65" s="120"/>
      <c r="AF65" s="120"/>
      <c r="AG65" s="120"/>
      <c r="AH65" s="120"/>
      <c r="AI65" s="121"/>
    </row>
    <row r="66" spans="1:35" s="7" customFormat="1" ht="17.5" customHeight="1" x14ac:dyDescent="0.15">
      <c r="A66" s="2">
        <f t="shared" si="15"/>
        <v>43</v>
      </c>
      <c r="B66" s="70"/>
      <c r="C66" s="71"/>
      <c r="D66" s="71"/>
      <c r="E66" s="71"/>
      <c r="F66" s="72"/>
      <c r="G66" s="31"/>
      <c r="H66" s="73" t="s">
        <v>125</v>
      </c>
      <c r="I66" s="71"/>
      <c r="J66" s="71"/>
      <c r="K66" s="71"/>
      <c r="L66" s="71"/>
      <c r="M66" s="71"/>
      <c r="N66" s="71"/>
      <c r="O66" s="71"/>
      <c r="P66" s="71"/>
      <c r="Q66" s="71"/>
      <c r="R66" s="71"/>
      <c r="S66" s="71"/>
      <c r="T66" s="71"/>
      <c r="U66" s="71"/>
      <c r="V66" s="72"/>
      <c r="W66" s="5"/>
      <c r="X66" s="1">
        <v>0</v>
      </c>
      <c r="Y66" s="6"/>
      <c r="Z66" s="122">
        <v>13122</v>
      </c>
      <c r="AA66" s="123"/>
      <c r="AB66" s="124"/>
      <c r="AD66" s="119">
        <f t="shared" si="14"/>
        <v>0</v>
      </c>
      <c r="AE66" s="120"/>
      <c r="AF66" s="120"/>
      <c r="AG66" s="120"/>
      <c r="AH66" s="120"/>
      <c r="AI66" s="121"/>
    </row>
    <row r="67" spans="1:35" s="7" customFormat="1" ht="90" customHeight="1" x14ac:dyDescent="0.15">
      <c r="A67" s="2">
        <f t="shared" si="15"/>
        <v>44</v>
      </c>
      <c r="B67" s="70"/>
      <c r="C67" s="71"/>
      <c r="D67" s="71"/>
      <c r="E67" s="71"/>
      <c r="F67" s="72"/>
      <c r="G67" s="31"/>
      <c r="H67" s="73" t="s">
        <v>126</v>
      </c>
      <c r="I67" s="71"/>
      <c r="J67" s="71"/>
      <c r="K67" s="71"/>
      <c r="L67" s="71"/>
      <c r="M67" s="71"/>
      <c r="N67" s="71"/>
      <c r="O67" s="71"/>
      <c r="P67" s="71"/>
      <c r="Q67" s="71"/>
      <c r="R67" s="71"/>
      <c r="S67" s="71"/>
      <c r="T67" s="71"/>
      <c r="U67" s="71"/>
      <c r="V67" s="72"/>
      <c r="W67" s="5"/>
      <c r="X67" s="1">
        <v>0</v>
      </c>
      <c r="Y67" s="6"/>
      <c r="Z67" s="122">
        <v>935</v>
      </c>
      <c r="AA67" s="123"/>
      <c r="AB67" s="124"/>
      <c r="AD67" s="119">
        <f t="shared" si="14"/>
        <v>0</v>
      </c>
      <c r="AE67" s="120"/>
      <c r="AF67" s="120"/>
      <c r="AG67" s="120"/>
      <c r="AH67" s="120"/>
      <c r="AI67" s="121"/>
    </row>
    <row r="68" spans="1:35" s="69" customFormat="1" ht="90" customHeight="1" x14ac:dyDescent="0.15">
      <c r="A68" s="68">
        <f t="shared" si="15"/>
        <v>45</v>
      </c>
      <c r="B68" s="103"/>
      <c r="C68" s="104"/>
      <c r="D68" s="104"/>
      <c r="E68" s="104"/>
      <c r="F68" s="105"/>
      <c r="G68" s="35"/>
      <c r="H68" s="106" t="s">
        <v>166</v>
      </c>
      <c r="I68" s="104"/>
      <c r="J68" s="104"/>
      <c r="K68" s="104"/>
      <c r="L68" s="104"/>
      <c r="M68" s="104"/>
      <c r="N68" s="104"/>
      <c r="O68" s="104"/>
      <c r="P68" s="104"/>
      <c r="Q68" s="104"/>
      <c r="R68" s="104"/>
      <c r="S68" s="104"/>
      <c r="T68" s="104"/>
      <c r="U68" s="104"/>
      <c r="V68" s="105"/>
      <c r="W68" s="36"/>
      <c r="X68" s="37">
        <v>0</v>
      </c>
      <c r="Y68" s="38"/>
      <c r="Z68" s="122">
        <v>1145</v>
      </c>
      <c r="AA68" s="123"/>
      <c r="AB68" s="124"/>
      <c r="AD68" s="125">
        <f t="shared" ref="AD68" si="16">+Z68*X68</f>
        <v>0</v>
      </c>
      <c r="AE68" s="126"/>
      <c r="AF68" s="126"/>
      <c r="AG68" s="126"/>
      <c r="AH68" s="126"/>
      <c r="AI68" s="127"/>
    </row>
    <row r="69" spans="1:35" s="69" customFormat="1" ht="17.5" customHeight="1" x14ac:dyDescent="0.15">
      <c r="A69" s="68">
        <f t="shared" si="15"/>
        <v>46</v>
      </c>
      <c r="B69" s="103"/>
      <c r="C69" s="104"/>
      <c r="D69" s="104"/>
      <c r="E69" s="104"/>
      <c r="F69" s="105"/>
      <c r="G69" s="35"/>
      <c r="H69" s="106" t="s">
        <v>183</v>
      </c>
      <c r="I69" s="104"/>
      <c r="J69" s="104"/>
      <c r="K69" s="104"/>
      <c r="L69" s="104"/>
      <c r="M69" s="104"/>
      <c r="N69" s="104"/>
      <c r="O69" s="104"/>
      <c r="P69" s="104"/>
      <c r="Q69" s="104"/>
      <c r="R69" s="104"/>
      <c r="S69" s="104"/>
      <c r="T69" s="104"/>
      <c r="U69" s="104"/>
      <c r="V69" s="105"/>
      <c r="W69" s="36"/>
      <c r="X69" s="37">
        <v>0</v>
      </c>
      <c r="Y69" s="38"/>
      <c r="Z69" s="122">
        <v>131</v>
      </c>
      <c r="AA69" s="123"/>
      <c r="AB69" s="124"/>
      <c r="AD69" s="125">
        <f t="shared" ref="AD69:AD70" si="17">+Z69*X69</f>
        <v>0</v>
      </c>
      <c r="AE69" s="126"/>
      <c r="AF69" s="126"/>
      <c r="AG69" s="126"/>
      <c r="AH69" s="126"/>
      <c r="AI69" s="127"/>
    </row>
    <row r="70" spans="1:35" s="69" customFormat="1" ht="17.5" customHeight="1" x14ac:dyDescent="0.15">
      <c r="A70" s="68">
        <f t="shared" si="15"/>
        <v>47</v>
      </c>
      <c r="B70" s="103"/>
      <c r="C70" s="104"/>
      <c r="D70" s="104"/>
      <c r="E70" s="104"/>
      <c r="F70" s="105"/>
      <c r="G70" s="35"/>
      <c r="H70" s="106" t="s">
        <v>184</v>
      </c>
      <c r="I70" s="104"/>
      <c r="J70" s="104"/>
      <c r="K70" s="104"/>
      <c r="L70" s="104"/>
      <c r="M70" s="104"/>
      <c r="N70" s="104"/>
      <c r="O70" s="104"/>
      <c r="P70" s="104"/>
      <c r="Q70" s="104"/>
      <c r="R70" s="104"/>
      <c r="S70" s="104"/>
      <c r="T70" s="104"/>
      <c r="U70" s="104"/>
      <c r="V70" s="105"/>
      <c r="W70" s="36"/>
      <c r="X70" s="37">
        <v>0</v>
      </c>
      <c r="Y70" s="38"/>
      <c r="Z70" s="122">
        <v>412</v>
      </c>
      <c r="AA70" s="123"/>
      <c r="AB70" s="124"/>
      <c r="AD70" s="125">
        <f t="shared" si="17"/>
        <v>0</v>
      </c>
      <c r="AE70" s="126"/>
      <c r="AF70" s="126"/>
      <c r="AG70" s="126"/>
      <c r="AH70" s="126"/>
      <c r="AI70" s="127"/>
    </row>
    <row r="71" spans="1:35" s="69" customFormat="1" ht="37.5" customHeight="1" x14ac:dyDescent="0.15">
      <c r="A71" s="68">
        <f>A70+1</f>
        <v>48</v>
      </c>
      <c r="B71" s="103"/>
      <c r="C71" s="104"/>
      <c r="D71" s="104"/>
      <c r="E71" s="104"/>
      <c r="F71" s="105"/>
      <c r="G71" s="35"/>
      <c r="H71" s="106" t="s">
        <v>167</v>
      </c>
      <c r="I71" s="104"/>
      <c r="J71" s="104"/>
      <c r="K71" s="104"/>
      <c r="L71" s="104"/>
      <c r="M71" s="104"/>
      <c r="N71" s="104"/>
      <c r="O71" s="104"/>
      <c r="P71" s="104"/>
      <c r="Q71" s="104"/>
      <c r="R71" s="104"/>
      <c r="S71" s="104"/>
      <c r="T71" s="104"/>
      <c r="U71" s="104"/>
      <c r="V71" s="105"/>
      <c r="W71" s="36"/>
      <c r="X71" s="37">
        <v>0</v>
      </c>
      <c r="Y71" s="38"/>
      <c r="Z71" s="122">
        <v>3875</v>
      </c>
      <c r="AA71" s="123"/>
      <c r="AB71" s="124"/>
      <c r="AD71" s="125">
        <f t="shared" ref="AD71" si="18">+Z71*X71</f>
        <v>0</v>
      </c>
      <c r="AE71" s="126"/>
      <c r="AF71" s="126"/>
      <c r="AG71" s="126"/>
      <c r="AH71" s="126"/>
      <c r="AI71" s="127"/>
    </row>
    <row r="72" spans="1:35" s="69" customFormat="1" ht="37.5" customHeight="1" x14ac:dyDescent="0.15">
      <c r="A72" s="68">
        <f t="shared" si="15"/>
        <v>49</v>
      </c>
      <c r="B72" s="103"/>
      <c r="C72" s="104"/>
      <c r="D72" s="104"/>
      <c r="E72" s="104"/>
      <c r="F72" s="105"/>
      <c r="G72" s="35"/>
      <c r="H72" s="106" t="s">
        <v>168</v>
      </c>
      <c r="I72" s="104"/>
      <c r="J72" s="104"/>
      <c r="K72" s="104"/>
      <c r="L72" s="104"/>
      <c r="M72" s="104"/>
      <c r="N72" s="104"/>
      <c r="O72" s="104"/>
      <c r="P72" s="104"/>
      <c r="Q72" s="104"/>
      <c r="R72" s="104"/>
      <c r="S72" s="104"/>
      <c r="T72" s="104"/>
      <c r="U72" s="104"/>
      <c r="V72" s="105"/>
      <c r="W72" s="36"/>
      <c r="X72" s="37">
        <v>0</v>
      </c>
      <c r="Y72" s="38"/>
      <c r="Z72" s="122">
        <v>5815</v>
      </c>
      <c r="AA72" s="123"/>
      <c r="AB72" s="124"/>
      <c r="AD72" s="125">
        <f t="shared" ref="AD72" si="19">+Z72*X72</f>
        <v>0</v>
      </c>
      <c r="AE72" s="126"/>
      <c r="AF72" s="126"/>
      <c r="AG72" s="126"/>
      <c r="AH72" s="126"/>
      <c r="AI72" s="127"/>
    </row>
    <row r="73" spans="1:35" s="69" customFormat="1" ht="37.5" customHeight="1" x14ac:dyDescent="0.15">
      <c r="A73" s="68">
        <f t="shared" si="15"/>
        <v>50</v>
      </c>
      <c r="B73" s="103"/>
      <c r="C73" s="104"/>
      <c r="D73" s="104"/>
      <c r="E73" s="104"/>
      <c r="F73" s="105"/>
      <c r="G73" s="35"/>
      <c r="H73" s="106" t="s">
        <v>169</v>
      </c>
      <c r="I73" s="104"/>
      <c r="J73" s="104"/>
      <c r="K73" s="104"/>
      <c r="L73" s="104"/>
      <c r="M73" s="104"/>
      <c r="N73" s="104"/>
      <c r="O73" s="104"/>
      <c r="P73" s="104"/>
      <c r="Q73" s="104"/>
      <c r="R73" s="104"/>
      <c r="S73" s="104"/>
      <c r="T73" s="104"/>
      <c r="U73" s="104"/>
      <c r="V73" s="105"/>
      <c r="W73" s="36"/>
      <c r="X73" s="37">
        <v>0</v>
      </c>
      <c r="Y73" s="38"/>
      <c r="Z73" s="122">
        <v>7750</v>
      </c>
      <c r="AA73" s="123"/>
      <c r="AB73" s="124"/>
      <c r="AD73" s="125">
        <f t="shared" ref="AD73" si="20">+Z73*X73</f>
        <v>0</v>
      </c>
      <c r="AE73" s="126"/>
      <c r="AF73" s="126"/>
      <c r="AG73" s="126"/>
      <c r="AH73" s="126"/>
      <c r="AI73" s="127"/>
    </row>
    <row r="74" spans="1:35" s="69" customFormat="1" ht="37.5" customHeight="1" x14ac:dyDescent="0.15">
      <c r="A74" s="68">
        <f t="shared" si="15"/>
        <v>51</v>
      </c>
      <c r="B74" s="103"/>
      <c r="C74" s="104"/>
      <c r="D74" s="104"/>
      <c r="E74" s="104"/>
      <c r="F74" s="105"/>
      <c r="G74" s="35"/>
      <c r="H74" s="106" t="s">
        <v>170</v>
      </c>
      <c r="I74" s="104"/>
      <c r="J74" s="104"/>
      <c r="K74" s="104"/>
      <c r="L74" s="104"/>
      <c r="M74" s="104"/>
      <c r="N74" s="104"/>
      <c r="O74" s="104"/>
      <c r="P74" s="104"/>
      <c r="Q74" s="104"/>
      <c r="R74" s="104"/>
      <c r="S74" s="104"/>
      <c r="T74" s="104"/>
      <c r="U74" s="104"/>
      <c r="V74" s="105"/>
      <c r="W74" s="36"/>
      <c r="X74" s="37">
        <v>0</v>
      </c>
      <c r="Y74" s="38"/>
      <c r="Z74" s="122">
        <v>11625</v>
      </c>
      <c r="AA74" s="123"/>
      <c r="AB74" s="124"/>
      <c r="AD74" s="125">
        <f t="shared" ref="AD74" si="21">+Z74*X74</f>
        <v>0</v>
      </c>
      <c r="AE74" s="126"/>
      <c r="AF74" s="126"/>
      <c r="AG74" s="126"/>
      <c r="AH74" s="126"/>
      <c r="AI74" s="127"/>
    </row>
    <row r="75" spans="1:35" s="69" customFormat="1" ht="37.5" customHeight="1" x14ac:dyDescent="0.15">
      <c r="A75" s="68">
        <f t="shared" si="15"/>
        <v>52</v>
      </c>
      <c r="B75" s="103"/>
      <c r="C75" s="104"/>
      <c r="D75" s="104"/>
      <c r="E75" s="104"/>
      <c r="F75" s="105"/>
      <c r="G75" s="35"/>
      <c r="H75" s="106" t="s">
        <v>171</v>
      </c>
      <c r="I75" s="104"/>
      <c r="J75" s="104"/>
      <c r="K75" s="104"/>
      <c r="L75" s="104"/>
      <c r="M75" s="104"/>
      <c r="N75" s="104"/>
      <c r="O75" s="104"/>
      <c r="P75" s="104"/>
      <c r="Q75" s="104"/>
      <c r="R75" s="104"/>
      <c r="S75" s="104"/>
      <c r="T75" s="104"/>
      <c r="U75" s="104"/>
      <c r="V75" s="105"/>
      <c r="W75" s="36"/>
      <c r="X75" s="37">
        <v>0</v>
      </c>
      <c r="Y75" s="38"/>
      <c r="Z75" s="122">
        <v>19375</v>
      </c>
      <c r="AA75" s="123"/>
      <c r="AB75" s="124"/>
      <c r="AD75" s="125">
        <f t="shared" ref="AD75" si="22">+Z75*X75</f>
        <v>0</v>
      </c>
      <c r="AE75" s="126"/>
      <c r="AF75" s="126"/>
      <c r="AG75" s="126"/>
      <c r="AH75" s="126"/>
      <c r="AI75" s="127"/>
    </row>
    <row r="76" spans="1:35" s="7" customFormat="1" ht="17.5" customHeight="1" x14ac:dyDescent="0.15">
      <c r="A76" s="2">
        <f t="shared" si="15"/>
        <v>53</v>
      </c>
      <c r="B76" s="70"/>
      <c r="C76" s="71"/>
      <c r="D76" s="71"/>
      <c r="E76" s="71"/>
      <c r="F76" s="72"/>
      <c r="G76" s="31"/>
      <c r="H76" s="73" t="s">
        <v>127</v>
      </c>
      <c r="I76" s="71"/>
      <c r="J76" s="71"/>
      <c r="K76" s="71"/>
      <c r="L76" s="71"/>
      <c r="M76" s="71"/>
      <c r="N76" s="71"/>
      <c r="O76" s="71"/>
      <c r="P76" s="71"/>
      <c r="Q76" s="71"/>
      <c r="R76" s="71"/>
      <c r="S76" s="71"/>
      <c r="T76" s="71"/>
      <c r="U76" s="71"/>
      <c r="V76" s="72"/>
      <c r="W76" s="5"/>
      <c r="X76" s="1">
        <v>0</v>
      </c>
      <c r="Y76" s="6"/>
      <c r="Z76" s="122">
        <v>88400</v>
      </c>
      <c r="AA76" s="123"/>
      <c r="AB76" s="124"/>
      <c r="AD76" s="119">
        <f t="shared" si="14"/>
        <v>0</v>
      </c>
      <c r="AE76" s="120"/>
      <c r="AF76" s="120"/>
      <c r="AG76" s="120"/>
      <c r="AH76" s="120"/>
      <c r="AI76" s="121"/>
    </row>
    <row r="77" spans="1:35" s="7" customFormat="1" ht="17.5" customHeight="1" x14ac:dyDescent="0.15">
      <c r="A77" s="2">
        <f t="shared" si="15"/>
        <v>54</v>
      </c>
      <c r="B77" s="70" t="s">
        <v>143</v>
      </c>
      <c r="C77" s="71"/>
      <c r="D77" s="71"/>
      <c r="E77" s="71"/>
      <c r="F77" s="72"/>
      <c r="G77" s="31"/>
      <c r="H77" s="113" t="s">
        <v>145</v>
      </c>
      <c r="I77" s="114"/>
      <c r="J77" s="114"/>
      <c r="K77" s="114"/>
      <c r="L77" s="114"/>
      <c r="M77" s="114"/>
      <c r="N77" s="114"/>
      <c r="O77" s="114"/>
      <c r="P77" s="114"/>
      <c r="Q77" s="114"/>
      <c r="R77" s="114"/>
      <c r="S77" s="114"/>
      <c r="T77" s="114"/>
      <c r="U77" s="114"/>
      <c r="V77" s="115"/>
      <c r="W77" s="5"/>
      <c r="X77" s="1"/>
      <c r="Y77" s="6"/>
      <c r="Z77" s="116" t="s">
        <v>144</v>
      </c>
      <c r="AA77" s="117"/>
      <c r="AB77" s="118"/>
      <c r="AD77" s="119">
        <f>IF(Z77="Enter Unit Price",0,X77*Z77)</f>
        <v>0</v>
      </c>
      <c r="AE77" s="120"/>
      <c r="AF77" s="120"/>
      <c r="AG77" s="120"/>
      <c r="AH77" s="120"/>
      <c r="AI77" s="121"/>
    </row>
    <row r="78" spans="1:35" s="7" customFormat="1" ht="17.5" customHeight="1" x14ac:dyDescent="0.15">
      <c r="A78" s="2">
        <f t="shared" si="15"/>
        <v>55</v>
      </c>
      <c r="B78" s="70" t="s">
        <v>143</v>
      </c>
      <c r="C78" s="71"/>
      <c r="D78" s="71"/>
      <c r="E78" s="71"/>
      <c r="F78" s="72"/>
      <c r="G78" s="31"/>
      <c r="H78" s="113" t="s">
        <v>145</v>
      </c>
      <c r="I78" s="114"/>
      <c r="J78" s="114"/>
      <c r="K78" s="114"/>
      <c r="L78" s="114"/>
      <c r="M78" s="114"/>
      <c r="N78" s="114"/>
      <c r="O78" s="114"/>
      <c r="P78" s="114"/>
      <c r="Q78" s="114"/>
      <c r="R78" s="114"/>
      <c r="S78" s="114"/>
      <c r="T78" s="114"/>
      <c r="U78" s="114"/>
      <c r="V78" s="115"/>
      <c r="W78" s="5"/>
      <c r="X78" s="1"/>
      <c r="Y78" s="6"/>
      <c r="Z78" s="116" t="s">
        <v>144</v>
      </c>
      <c r="AA78" s="117"/>
      <c r="AB78" s="118"/>
      <c r="AD78" s="119">
        <f t="shared" ref="AD78:AD80" si="23">IF(Z78="Enter Unit Price",0,X78*Z78)</f>
        <v>0</v>
      </c>
      <c r="AE78" s="120"/>
      <c r="AF78" s="120"/>
      <c r="AG78" s="120"/>
      <c r="AH78" s="120"/>
      <c r="AI78" s="121"/>
    </row>
    <row r="79" spans="1:35" s="7" customFormat="1" ht="17.5" customHeight="1" x14ac:dyDescent="0.15">
      <c r="A79" s="2">
        <f t="shared" si="15"/>
        <v>56</v>
      </c>
      <c r="B79" s="70" t="s">
        <v>143</v>
      </c>
      <c r="C79" s="71"/>
      <c r="D79" s="71"/>
      <c r="E79" s="71"/>
      <c r="F79" s="72"/>
      <c r="G79" s="31"/>
      <c r="H79" s="113" t="s">
        <v>145</v>
      </c>
      <c r="I79" s="114"/>
      <c r="J79" s="114"/>
      <c r="K79" s="114"/>
      <c r="L79" s="114"/>
      <c r="M79" s="114"/>
      <c r="N79" s="114"/>
      <c r="O79" s="114"/>
      <c r="P79" s="114"/>
      <c r="Q79" s="114"/>
      <c r="R79" s="114"/>
      <c r="S79" s="114"/>
      <c r="T79" s="114"/>
      <c r="U79" s="114"/>
      <c r="V79" s="115"/>
      <c r="W79" s="5"/>
      <c r="X79" s="1"/>
      <c r="Y79" s="6"/>
      <c r="Z79" s="116" t="s">
        <v>144</v>
      </c>
      <c r="AA79" s="117"/>
      <c r="AB79" s="118"/>
      <c r="AD79" s="119">
        <f t="shared" si="23"/>
        <v>0</v>
      </c>
      <c r="AE79" s="120"/>
      <c r="AF79" s="120"/>
      <c r="AG79" s="120"/>
      <c r="AH79" s="120"/>
      <c r="AI79" s="121"/>
    </row>
    <row r="80" spans="1:35" s="7" customFormat="1" ht="17.5" customHeight="1" thickBot="1" x14ac:dyDescent="0.2">
      <c r="A80" s="2">
        <f t="shared" si="15"/>
        <v>57</v>
      </c>
      <c r="B80" s="70" t="s">
        <v>143</v>
      </c>
      <c r="C80" s="71"/>
      <c r="D80" s="71"/>
      <c r="E80" s="71"/>
      <c r="F80" s="72"/>
      <c r="G80" s="31"/>
      <c r="H80" s="113" t="s">
        <v>145</v>
      </c>
      <c r="I80" s="114"/>
      <c r="J80" s="114"/>
      <c r="K80" s="114"/>
      <c r="L80" s="114"/>
      <c r="M80" s="114"/>
      <c r="N80" s="114"/>
      <c r="O80" s="114"/>
      <c r="P80" s="114"/>
      <c r="Q80" s="114"/>
      <c r="R80" s="114"/>
      <c r="S80" s="114"/>
      <c r="T80" s="114"/>
      <c r="U80" s="114"/>
      <c r="V80" s="115"/>
      <c r="W80" s="5"/>
      <c r="X80" s="1"/>
      <c r="Y80" s="6"/>
      <c r="Z80" s="116" t="s">
        <v>144</v>
      </c>
      <c r="AA80" s="117"/>
      <c r="AB80" s="118"/>
      <c r="AD80" s="119">
        <f t="shared" si="23"/>
        <v>0</v>
      </c>
      <c r="AE80" s="120"/>
      <c r="AF80" s="120"/>
      <c r="AG80" s="120"/>
      <c r="AH80" s="120"/>
      <c r="AI80" s="121"/>
    </row>
    <row r="81" spans="1:35" ht="30" customHeight="1" thickBot="1" x14ac:dyDescent="0.2">
      <c r="A81" s="110" t="s">
        <v>136</v>
      </c>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2"/>
    </row>
    <row r="82" spans="1:35" s="7" customFormat="1" ht="16.5" customHeight="1" x14ac:dyDescent="0.15">
      <c r="A82" s="206" t="s">
        <v>28</v>
      </c>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8"/>
      <c r="AD82" s="209">
        <f>SUM(AD19:AI30)+SUM(AD32:AI37)+SUM(AD39:AI52)+SUM(AD54)+SUM(AD56:AI80)</f>
        <v>0</v>
      </c>
      <c r="AE82" s="210"/>
      <c r="AF82" s="210"/>
      <c r="AG82" s="210"/>
      <c r="AH82" s="210"/>
      <c r="AI82" s="211"/>
    </row>
    <row r="83" spans="1:35" ht="10.5" customHeight="1" x14ac:dyDescent="0.15">
      <c r="A83" s="29"/>
      <c r="B83" s="29"/>
      <c r="C83" s="29"/>
      <c r="D83" s="29"/>
      <c r="E83" s="29"/>
      <c r="F83" s="29"/>
      <c r="G83" s="29"/>
      <c r="H83" s="29"/>
      <c r="I83" s="29"/>
      <c r="J83" s="29"/>
      <c r="K83" s="29"/>
      <c r="L83" s="29"/>
      <c r="M83" s="29"/>
      <c r="N83" s="29"/>
      <c r="O83" s="29"/>
      <c r="P83" s="29"/>
      <c r="Q83" s="29"/>
      <c r="R83" s="29"/>
      <c r="S83" s="30"/>
      <c r="T83" s="30"/>
      <c r="U83" s="128"/>
      <c r="V83" s="129"/>
      <c r="W83" s="129"/>
      <c r="X83" s="129"/>
      <c r="Y83" s="129"/>
      <c r="Z83" s="129"/>
      <c r="AA83" s="129"/>
      <c r="AB83" s="129"/>
      <c r="AC83" s="130"/>
      <c r="AD83" s="131"/>
      <c r="AE83" s="132"/>
      <c r="AF83" s="132"/>
      <c r="AG83" s="132"/>
      <c r="AH83" s="132"/>
      <c r="AI83" s="132"/>
    </row>
    <row r="84" spans="1:35" s="12" customFormat="1" ht="20.25" customHeight="1" x14ac:dyDescent="0.15">
      <c r="A84" s="10" t="s">
        <v>22</v>
      </c>
      <c r="B84" s="10"/>
      <c r="C84" s="10"/>
      <c r="D84" s="10"/>
      <c r="E84" s="10"/>
      <c r="F84" s="212" t="s">
        <v>29</v>
      </c>
      <c r="G84" s="212"/>
      <c r="H84" s="212"/>
      <c r="I84" s="212"/>
      <c r="J84" s="212"/>
      <c r="K84" s="212"/>
      <c r="L84" s="212"/>
      <c r="M84" s="212"/>
      <c r="N84" s="212"/>
      <c r="O84" s="212"/>
      <c r="P84" s="212"/>
      <c r="Q84" s="212"/>
      <c r="R84" s="212"/>
      <c r="S84" s="212"/>
      <c r="T84" s="212"/>
      <c r="U84" s="212"/>
      <c r="V84" s="11"/>
      <c r="W84" s="11"/>
      <c r="X84" s="11"/>
      <c r="Y84" s="11"/>
      <c r="Z84" s="11"/>
      <c r="AA84" s="11"/>
      <c r="AB84" s="11"/>
      <c r="AC84" s="11"/>
      <c r="AD84" s="11"/>
      <c r="AE84" s="11"/>
      <c r="AF84" s="11"/>
      <c r="AG84" s="11"/>
      <c r="AH84" s="11"/>
      <c r="AI84" s="11"/>
    </row>
    <row r="85" spans="1:35" ht="18" customHeight="1" x14ac:dyDescent="0.15">
      <c r="A85" s="13" t="s">
        <v>23</v>
      </c>
      <c r="B85" s="14"/>
      <c r="C85" s="14"/>
      <c r="D85" s="14"/>
      <c r="E85" s="14"/>
      <c r="F85" s="133" t="s">
        <v>30</v>
      </c>
      <c r="G85" s="133"/>
      <c r="H85" s="133"/>
      <c r="I85" s="133"/>
      <c r="J85" s="133"/>
      <c r="K85" s="133"/>
      <c r="L85" s="133"/>
      <c r="M85" s="133"/>
      <c r="N85" s="133"/>
      <c r="O85" s="133"/>
      <c r="P85" s="133"/>
      <c r="Q85" s="133"/>
      <c r="R85" s="133"/>
      <c r="S85" s="133"/>
      <c r="T85" s="133"/>
      <c r="U85" s="133"/>
      <c r="V85" s="133"/>
      <c r="W85" s="133"/>
      <c r="X85" s="133"/>
      <c r="Y85" s="15"/>
      <c r="Z85" s="15"/>
      <c r="AA85" s="15"/>
      <c r="AB85" s="15"/>
      <c r="AC85" s="15"/>
      <c r="AD85" s="15"/>
      <c r="AE85" s="15"/>
      <c r="AF85" s="15"/>
      <c r="AG85" s="15"/>
      <c r="AH85" s="15"/>
      <c r="AI85" s="15"/>
    </row>
    <row r="86" spans="1:35" ht="18" customHeight="1" x14ac:dyDescent="0.1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row>
    <row r="87" spans="1:35" ht="18" customHeight="1" thickBot="1" x14ac:dyDescent="0.2">
      <c r="A87" s="29" t="s">
        <v>99</v>
      </c>
      <c r="B87" s="29"/>
      <c r="C87" s="29"/>
      <c r="D87" s="29"/>
      <c r="E87" s="29"/>
      <c r="F87" s="29"/>
      <c r="G87" s="29"/>
      <c r="H87" s="29"/>
      <c r="I87" s="29"/>
      <c r="J87" s="29"/>
      <c r="K87" s="29"/>
      <c r="L87" s="29"/>
      <c r="M87" s="29"/>
      <c r="N87" s="29"/>
      <c r="O87" s="29"/>
      <c r="P87" s="29"/>
      <c r="Q87" s="29"/>
      <c r="R87" s="29"/>
      <c r="S87" s="30"/>
      <c r="T87" s="30"/>
      <c r="U87" s="39"/>
      <c r="V87" s="40"/>
      <c r="W87" s="40"/>
      <c r="X87" s="40"/>
      <c r="Y87" s="40"/>
      <c r="Z87" s="40"/>
      <c r="AA87" s="40"/>
      <c r="AB87" s="40"/>
      <c r="AC87" s="41"/>
      <c r="AD87" s="8"/>
      <c r="AE87" s="9"/>
      <c r="AF87" s="9"/>
      <c r="AG87" s="9"/>
      <c r="AH87" s="9"/>
      <c r="AI87" s="9"/>
    </row>
    <row r="88" spans="1:35" ht="18" customHeight="1" thickBot="1" x14ac:dyDescent="0.2">
      <c r="A88" s="95" t="s">
        <v>86</v>
      </c>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7"/>
    </row>
    <row r="89" spans="1:35" ht="17.5" customHeight="1" x14ac:dyDescent="0.15">
      <c r="A89" s="2">
        <v>1</v>
      </c>
      <c r="B89" s="100" t="s">
        <v>45</v>
      </c>
      <c r="C89" s="101"/>
      <c r="D89" s="101"/>
      <c r="E89" s="101"/>
      <c r="F89" s="102"/>
      <c r="G89" s="31"/>
      <c r="H89" s="73" t="s">
        <v>88</v>
      </c>
      <c r="I89" s="71"/>
      <c r="J89" s="71"/>
      <c r="K89" s="71"/>
      <c r="L89" s="71"/>
      <c r="M89" s="71"/>
      <c r="N89" s="71"/>
      <c r="O89" s="71"/>
      <c r="P89" s="71"/>
      <c r="Q89" s="71"/>
      <c r="R89" s="71"/>
      <c r="S89" s="71"/>
      <c r="T89" s="71"/>
      <c r="U89" s="71"/>
      <c r="V89" s="72"/>
      <c r="W89" s="5"/>
      <c r="X89" s="1">
        <v>0</v>
      </c>
      <c r="Y89" s="6"/>
      <c r="Z89" s="84">
        <v>4850</v>
      </c>
      <c r="AA89" s="85"/>
      <c r="AB89" s="86"/>
      <c r="AC89" s="7"/>
      <c r="AD89" s="90">
        <f t="shared" ref="AD89" si="24">+X89*Z89</f>
        <v>0</v>
      </c>
      <c r="AE89" s="91"/>
      <c r="AF89" s="91"/>
      <c r="AG89" s="91"/>
      <c r="AH89" s="91"/>
      <c r="AI89" s="92"/>
    </row>
    <row r="90" spans="1:35" ht="17.5" customHeight="1" x14ac:dyDescent="0.15">
      <c r="A90" s="2">
        <f>A89+1</f>
        <v>2</v>
      </c>
      <c r="B90" s="100" t="s">
        <v>46</v>
      </c>
      <c r="C90" s="101"/>
      <c r="D90" s="101"/>
      <c r="E90" s="101"/>
      <c r="F90" s="102"/>
      <c r="G90" s="31"/>
      <c r="H90" s="73" t="s">
        <v>89</v>
      </c>
      <c r="I90" s="71"/>
      <c r="J90" s="71"/>
      <c r="K90" s="71"/>
      <c r="L90" s="71"/>
      <c r="M90" s="71"/>
      <c r="N90" s="71"/>
      <c r="O90" s="71"/>
      <c r="P90" s="71"/>
      <c r="Q90" s="71"/>
      <c r="R90" s="71"/>
      <c r="S90" s="71"/>
      <c r="T90" s="71"/>
      <c r="U90" s="71"/>
      <c r="V90" s="72"/>
      <c r="W90" s="5"/>
      <c r="X90" s="1">
        <v>0</v>
      </c>
      <c r="Y90" s="6"/>
      <c r="Z90" s="84">
        <v>3130</v>
      </c>
      <c r="AA90" s="85"/>
      <c r="AB90" s="86"/>
      <c r="AC90" s="7"/>
      <c r="AD90" s="90">
        <f t="shared" ref="AD90:AD92" si="25">+X90*Z90</f>
        <v>0</v>
      </c>
      <c r="AE90" s="91"/>
      <c r="AF90" s="91"/>
      <c r="AG90" s="91"/>
      <c r="AH90" s="91"/>
      <c r="AI90" s="92"/>
    </row>
    <row r="91" spans="1:35" ht="17.5" customHeight="1" x14ac:dyDescent="0.15">
      <c r="A91" s="2">
        <f t="shared" ref="A91:A93" si="26">A90+1</f>
        <v>3</v>
      </c>
      <c r="B91" s="100" t="s">
        <v>47</v>
      </c>
      <c r="C91" s="101"/>
      <c r="D91" s="101"/>
      <c r="E91" s="101"/>
      <c r="F91" s="102"/>
      <c r="G91" s="31"/>
      <c r="H91" s="73" t="s">
        <v>90</v>
      </c>
      <c r="I91" s="71"/>
      <c r="J91" s="71"/>
      <c r="K91" s="71"/>
      <c r="L91" s="71"/>
      <c r="M91" s="71"/>
      <c r="N91" s="71"/>
      <c r="O91" s="71"/>
      <c r="P91" s="71"/>
      <c r="Q91" s="71"/>
      <c r="R91" s="71"/>
      <c r="S91" s="71"/>
      <c r="T91" s="71"/>
      <c r="U91" s="71"/>
      <c r="V91" s="72"/>
      <c r="W91" s="5"/>
      <c r="X91" s="1">
        <v>0</v>
      </c>
      <c r="Y91" s="6"/>
      <c r="Z91" s="84">
        <v>210</v>
      </c>
      <c r="AA91" s="85"/>
      <c r="AB91" s="86"/>
      <c r="AC91" s="7"/>
      <c r="AD91" s="90">
        <f t="shared" si="25"/>
        <v>0</v>
      </c>
      <c r="AE91" s="91"/>
      <c r="AF91" s="91"/>
      <c r="AG91" s="91"/>
      <c r="AH91" s="91"/>
      <c r="AI91" s="92"/>
    </row>
    <row r="92" spans="1:35" ht="30" customHeight="1" x14ac:dyDescent="0.15">
      <c r="A92" s="2">
        <f t="shared" si="26"/>
        <v>4</v>
      </c>
      <c r="B92" s="70" t="s">
        <v>48</v>
      </c>
      <c r="C92" s="71"/>
      <c r="D92" s="71"/>
      <c r="E92" s="71"/>
      <c r="F92" s="72"/>
      <c r="G92" s="31"/>
      <c r="H92" s="73" t="s">
        <v>91</v>
      </c>
      <c r="I92" s="71"/>
      <c r="J92" s="71"/>
      <c r="K92" s="71"/>
      <c r="L92" s="71"/>
      <c r="M92" s="71"/>
      <c r="N92" s="71"/>
      <c r="O92" s="71"/>
      <c r="P92" s="71"/>
      <c r="Q92" s="71"/>
      <c r="R92" s="71"/>
      <c r="S92" s="71"/>
      <c r="T92" s="71"/>
      <c r="U92" s="71"/>
      <c r="V92" s="72"/>
      <c r="W92" s="5"/>
      <c r="X92" s="1">
        <v>0</v>
      </c>
      <c r="Y92" s="6"/>
      <c r="Z92" s="84">
        <v>140</v>
      </c>
      <c r="AA92" s="85"/>
      <c r="AB92" s="86"/>
      <c r="AC92" s="7"/>
      <c r="AD92" s="90">
        <f t="shared" si="25"/>
        <v>0</v>
      </c>
      <c r="AE92" s="91"/>
      <c r="AF92" s="91"/>
      <c r="AG92" s="91"/>
      <c r="AH92" s="91"/>
      <c r="AI92" s="92"/>
    </row>
    <row r="93" spans="1:35" s="3" customFormat="1" ht="30" customHeight="1" thickBot="1" x14ac:dyDescent="0.2">
      <c r="A93" s="68">
        <f t="shared" si="26"/>
        <v>5</v>
      </c>
      <c r="B93" s="103" t="s">
        <v>161</v>
      </c>
      <c r="C93" s="104"/>
      <c r="D93" s="104"/>
      <c r="E93" s="104"/>
      <c r="F93" s="105"/>
      <c r="G93" s="35"/>
      <c r="H93" s="106" t="s">
        <v>162</v>
      </c>
      <c r="I93" s="104"/>
      <c r="J93" s="104"/>
      <c r="K93" s="104"/>
      <c r="L93" s="104"/>
      <c r="M93" s="104"/>
      <c r="N93" s="104"/>
      <c r="O93" s="104"/>
      <c r="P93" s="104"/>
      <c r="Q93" s="104"/>
      <c r="R93" s="104"/>
      <c r="S93" s="104"/>
      <c r="T93" s="104"/>
      <c r="U93" s="104"/>
      <c r="V93" s="105"/>
      <c r="W93" s="36"/>
      <c r="X93" s="37">
        <v>0</v>
      </c>
      <c r="Y93" s="38"/>
      <c r="Z93" s="84">
        <v>155</v>
      </c>
      <c r="AA93" s="85"/>
      <c r="AB93" s="86"/>
      <c r="AC93" s="69"/>
      <c r="AD93" s="107">
        <f t="shared" ref="AD93" si="27">+X93*Z93</f>
        <v>0</v>
      </c>
      <c r="AE93" s="108"/>
      <c r="AF93" s="108"/>
      <c r="AG93" s="108"/>
      <c r="AH93" s="108"/>
      <c r="AI93" s="109"/>
    </row>
    <row r="94" spans="1:35" ht="18" customHeight="1" thickBot="1" x14ac:dyDescent="0.2">
      <c r="A94" s="95" t="s">
        <v>87</v>
      </c>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7"/>
    </row>
    <row r="95" spans="1:35" ht="17.5" customHeight="1" x14ac:dyDescent="0.15">
      <c r="A95" s="2">
        <f>A93+1</f>
        <v>6</v>
      </c>
      <c r="B95" s="100" t="s">
        <v>45</v>
      </c>
      <c r="C95" s="101"/>
      <c r="D95" s="101"/>
      <c r="E95" s="101"/>
      <c r="F95" s="102"/>
      <c r="G95" s="31"/>
      <c r="H95" s="73" t="s">
        <v>92</v>
      </c>
      <c r="I95" s="71"/>
      <c r="J95" s="71"/>
      <c r="K95" s="71"/>
      <c r="L95" s="71"/>
      <c r="M95" s="71"/>
      <c r="N95" s="71"/>
      <c r="O95" s="71"/>
      <c r="P95" s="71"/>
      <c r="Q95" s="71"/>
      <c r="R95" s="71"/>
      <c r="S95" s="71"/>
      <c r="T95" s="71"/>
      <c r="U95" s="71"/>
      <c r="V95" s="72"/>
      <c r="W95" s="5"/>
      <c r="X95" s="1">
        <v>0</v>
      </c>
      <c r="Y95" s="6"/>
      <c r="Z95" s="84">
        <v>2895</v>
      </c>
      <c r="AA95" s="85"/>
      <c r="AB95" s="86"/>
      <c r="AC95" s="7"/>
      <c r="AD95" s="90">
        <f t="shared" ref="AD95:AD98" si="28">+X95*Z95</f>
        <v>0</v>
      </c>
      <c r="AE95" s="91"/>
      <c r="AF95" s="91"/>
      <c r="AG95" s="91"/>
      <c r="AH95" s="91"/>
      <c r="AI95" s="92"/>
    </row>
    <row r="96" spans="1:35" ht="17.5" customHeight="1" x14ac:dyDescent="0.15">
      <c r="A96" s="2">
        <f>A95+1</f>
        <v>7</v>
      </c>
      <c r="B96" s="100" t="s">
        <v>46</v>
      </c>
      <c r="C96" s="101"/>
      <c r="D96" s="101"/>
      <c r="E96" s="101"/>
      <c r="F96" s="102"/>
      <c r="G96" s="31"/>
      <c r="H96" s="73" t="s">
        <v>93</v>
      </c>
      <c r="I96" s="71"/>
      <c r="J96" s="71"/>
      <c r="K96" s="71"/>
      <c r="L96" s="71"/>
      <c r="M96" s="71"/>
      <c r="N96" s="71"/>
      <c r="O96" s="71"/>
      <c r="P96" s="71"/>
      <c r="Q96" s="71"/>
      <c r="R96" s="71"/>
      <c r="S96" s="71"/>
      <c r="T96" s="71"/>
      <c r="U96" s="71"/>
      <c r="V96" s="72"/>
      <c r="W96" s="5"/>
      <c r="X96" s="1">
        <v>0</v>
      </c>
      <c r="Y96" s="6"/>
      <c r="Z96" s="84">
        <v>2170</v>
      </c>
      <c r="AA96" s="85"/>
      <c r="AB96" s="86"/>
      <c r="AC96" s="7"/>
      <c r="AD96" s="90">
        <f t="shared" si="28"/>
        <v>0</v>
      </c>
      <c r="AE96" s="91"/>
      <c r="AF96" s="91"/>
      <c r="AG96" s="91"/>
      <c r="AH96" s="91"/>
      <c r="AI96" s="92"/>
    </row>
    <row r="97" spans="1:35" ht="17.5" customHeight="1" x14ac:dyDescent="0.15">
      <c r="A97" s="2">
        <f t="shared" ref="A97:A99" si="29">A96+1</f>
        <v>8</v>
      </c>
      <c r="B97" s="100" t="s">
        <v>47</v>
      </c>
      <c r="C97" s="101"/>
      <c r="D97" s="101"/>
      <c r="E97" s="101"/>
      <c r="F97" s="102"/>
      <c r="G97" s="31"/>
      <c r="H97" s="73" t="s">
        <v>94</v>
      </c>
      <c r="I97" s="71"/>
      <c r="J97" s="71"/>
      <c r="K97" s="71"/>
      <c r="L97" s="71"/>
      <c r="M97" s="71"/>
      <c r="N97" s="71"/>
      <c r="O97" s="71"/>
      <c r="P97" s="71"/>
      <c r="Q97" s="71"/>
      <c r="R97" s="71"/>
      <c r="S97" s="71"/>
      <c r="T97" s="71"/>
      <c r="U97" s="71"/>
      <c r="V97" s="72"/>
      <c r="W97" s="5"/>
      <c r="X97" s="1">
        <v>0</v>
      </c>
      <c r="Y97" s="6"/>
      <c r="Z97" s="84">
        <v>170</v>
      </c>
      <c r="AA97" s="85"/>
      <c r="AB97" s="86"/>
      <c r="AC97" s="7"/>
      <c r="AD97" s="90">
        <f t="shared" si="28"/>
        <v>0</v>
      </c>
      <c r="AE97" s="91"/>
      <c r="AF97" s="91"/>
      <c r="AG97" s="91"/>
      <c r="AH97" s="91"/>
      <c r="AI97" s="92"/>
    </row>
    <row r="98" spans="1:35" ht="30" customHeight="1" x14ac:dyDescent="0.15">
      <c r="A98" s="2">
        <f t="shared" si="29"/>
        <v>9</v>
      </c>
      <c r="B98" s="70" t="s">
        <v>48</v>
      </c>
      <c r="C98" s="71"/>
      <c r="D98" s="71"/>
      <c r="E98" s="71"/>
      <c r="F98" s="72"/>
      <c r="G98" s="31"/>
      <c r="H98" s="73" t="s">
        <v>95</v>
      </c>
      <c r="I98" s="71"/>
      <c r="J98" s="71"/>
      <c r="K98" s="71"/>
      <c r="L98" s="71"/>
      <c r="M98" s="71"/>
      <c r="N98" s="71"/>
      <c r="O98" s="71"/>
      <c r="P98" s="71"/>
      <c r="Q98" s="71"/>
      <c r="R98" s="71"/>
      <c r="S98" s="71"/>
      <c r="T98" s="71"/>
      <c r="U98" s="71"/>
      <c r="V98" s="72"/>
      <c r="W98" s="5"/>
      <c r="X98" s="1">
        <v>0</v>
      </c>
      <c r="Y98" s="6"/>
      <c r="Z98" s="84">
        <v>110</v>
      </c>
      <c r="AA98" s="85"/>
      <c r="AB98" s="86"/>
      <c r="AC98" s="7"/>
      <c r="AD98" s="90">
        <f t="shared" si="28"/>
        <v>0</v>
      </c>
      <c r="AE98" s="91"/>
      <c r="AF98" s="91"/>
      <c r="AG98" s="91"/>
      <c r="AH98" s="91"/>
      <c r="AI98" s="92"/>
    </row>
    <row r="99" spans="1:35" s="3" customFormat="1" ht="30" customHeight="1" thickBot="1" x14ac:dyDescent="0.2">
      <c r="A99" s="68">
        <f t="shared" si="29"/>
        <v>10</v>
      </c>
      <c r="B99" s="103" t="s">
        <v>161</v>
      </c>
      <c r="C99" s="104"/>
      <c r="D99" s="104"/>
      <c r="E99" s="104"/>
      <c r="F99" s="105"/>
      <c r="G99" s="35"/>
      <c r="H99" s="106" t="s">
        <v>163</v>
      </c>
      <c r="I99" s="104"/>
      <c r="J99" s="104"/>
      <c r="K99" s="104"/>
      <c r="L99" s="104"/>
      <c r="M99" s="104"/>
      <c r="N99" s="104"/>
      <c r="O99" s="104"/>
      <c r="P99" s="104"/>
      <c r="Q99" s="104"/>
      <c r="R99" s="104"/>
      <c r="S99" s="104"/>
      <c r="T99" s="104"/>
      <c r="U99" s="104"/>
      <c r="V99" s="105"/>
      <c r="W99" s="36"/>
      <c r="X99" s="37">
        <v>0</v>
      </c>
      <c r="Y99" s="38"/>
      <c r="Z99" s="84">
        <v>135</v>
      </c>
      <c r="AA99" s="85"/>
      <c r="AB99" s="86"/>
      <c r="AC99" s="69"/>
      <c r="AD99" s="107">
        <f t="shared" ref="AD99" si="30">+X99*Z99</f>
        <v>0</v>
      </c>
      <c r="AE99" s="108"/>
      <c r="AF99" s="108"/>
      <c r="AG99" s="108"/>
      <c r="AH99" s="108"/>
      <c r="AI99" s="109"/>
    </row>
    <row r="100" spans="1:35" ht="18" customHeight="1" thickBot="1" x14ac:dyDescent="0.2">
      <c r="A100" s="95" t="s">
        <v>96</v>
      </c>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7"/>
    </row>
    <row r="101" spans="1:35" ht="17.5" customHeight="1" x14ac:dyDescent="0.15">
      <c r="A101" s="2">
        <f>A99+1</f>
        <v>11</v>
      </c>
      <c r="B101" s="100" t="s">
        <v>47</v>
      </c>
      <c r="C101" s="101"/>
      <c r="D101" s="101"/>
      <c r="E101" s="101"/>
      <c r="F101" s="102"/>
      <c r="G101" s="31"/>
      <c r="H101" s="73" t="s">
        <v>97</v>
      </c>
      <c r="I101" s="71"/>
      <c r="J101" s="71"/>
      <c r="K101" s="71"/>
      <c r="L101" s="71"/>
      <c r="M101" s="71"/>
      <c r="N101" s="71"/>
      <c r="O101" s="71"/>
      <c r="P101" s="71"/>
      <c r="Q101" s="71"/>
      <c r="R101" s="71"/>
      <c r="S101" s="71"/>
      <c r="T101" s="71"/>
      <c r="U101" s="71"/>
      <c r="V101" s="72"/>
      <c r="W101" s="5"/>
      <c r="X101" s="1">
        <v>0</v>
      </c>
      <c r="Y101" s="6"/>
      <c r="Z101" s="84">
        <v>125</v>
      </c>
      <c r="AA101" s="85"/>
      <c r="AB101" s="86"/>
      <c r="AC101" s="7"/>
      <c r="AD101" s="90">
        <f t="shared" ref="AD101:AD102" si="31">+X101*Z101</f>
        <v>0</v>
      </c>
      <c r="AE101" s="91"/>
      <c r="AF101" s="91"/>
      <c r="AG101" s="91"/>
      <c r="AH101" s="91"/>
      <c r="AI101" s="92"/>
    </row>
    <row r="102" spans="1:35" ht="30" customHeight="1" x14ac:dyDescent="0.15">
      <c r="A102" s="2">
        <f>A101+1</f>
        <v>12</v>
      </c>
      <c r="B102" s="70" t="s">
        <v>48</v>
      </c>
      <c r="C102" s="71"/>
      <c r="D102" s="71"/>
      <c r="E102" s="71"/>
      <c r="F102" s="72"/>
      <c r="G102" s="31"/>
      <c r="H102" s="73" t="s">
        <v>98</v>
      </c>
      <c r="I102" s="71"/>
      <c r="J102" s="71"/>
      <c r="K102" s="71"/>
      <c r="L102" s="71"/>
      <c r="M102" s="71"/>
      <c r="N102" s="71"/>
      <c r="O102" s="71"/>
      <c r="P102" s="71"/>
      <c r="Q102" s="71"/>
      <c r="R102" s="71"/>
      <c r="S102" s="71"/>
      <c r="T102" s="71"/>
      <c r="U102" s="71"/>
      <c r="V102" s="72"/>
      <c r="W102" s="5"/>
      <c r="X102" s="1">
        <v>0</v>
      </c>
      <c r="Y102" s="6"/>
      <c r="Z102" s="84">
        <v>85</v>
      </c>
      <c r="AA102" s="85"/>
      <c r="AB102" s="86"/>
      <c r="AC102" s="7"/>
      <c r="AD102" s="90">
        <f t="shared" si="31"/>
        <v>0</v>
      </c>
      <c r="AE102" s="91"/>
      <c r="AF102" s="91"/>
      <c r="AG102" s="91"/>
      <c r="AH102" s="91"/>
      <c r="AI102" s="92"/>
    </row>
    <row r="103" spans="1:35" s="3" customFormat="1" ht="30" customHeight="1" thickBot="1" x14ac:dyDescent="0.2">
      <c r="A103" s="68">
        <f>A102+1</f>
        <v>13</v>
      </c>
      <c r="B103" s="103" t="s">
        <v>161</v>
      </c>
      <c r="C103" s="104"/>
      <c r="D103" s="104"/>
      <c r="E103" s="104"/>
      <c r="F103" s="105"/>
      <c r="G103" s="35"/>
      <c r="H103" s="106" t="s">
        <v>164</v>
      </c>
      <c r="I103" s="104"/>
      <c r="J103" s="104"/>
      <c r="K103" s="104"/>
      <c r="L103" s="104"/>
      <c r="M103" s="104"/>
      <c r="N103" s="104"/>
      <c r="O103" s="104"/>
      <c r="P103" s="104"/>
      <c r="Q103" s="104"/>
      <c r="R103" s="104"/>
      <c r="S103" s="104"/>
      <c r="T103" s="104"/>
      <c r="U103" s="104"/>
      <c r="V103" s="105"/>
      <c r="W103" s="36"/>
      <c r="X103" s="37">
        <v>0</v>
      </c>
      <c r="Y103" s="38"/>
      <c r="Z103" s="84">
        <v>115</v>
      </c>
      <c r="AA103" s="85"/>
      <c r="AB103" s="86"/>
      <c r="AC103" s="69"/>
      <c r="AD103" s="107">
        <f t="shared" ref="AD103" si="32">+X103*Z103</f>
        <v>0</v>
      </c>
      <c r="AE103" s="108"/>
      <c r="AF103" s="108"/>
      <c r="AG103" s="108"/>
      <c r="AH103" s="108"/>
      <c r="AI103" s="109"/>
    </row>
    <row r="104" spans="1:35" ht="18" customHeight="1" thickBot="1" x14ac:dyDescent="0.2">
      <c r="A104" s="87" t="s">
        <v>100</v>
      </c>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9"/>
    </row>
    <row r="105" spans="1:35" ht="30" customHeight="1" x14ac:dyDescent="0.15">
      <c r="A105" s="2">
        <f>A103+1</f>
        <v>14</v>
      </c>
      <c r="B105" s="100" t="s">
        <v>101</v>
      </c>
      <c r="C105" s="101"/>
      <c r="D105" s="101"/>
      <c r="E105" s="101"/>
      <c r="F105" s="102"/>
      <c r="G105" s="31"/>
      <c r="H105" s="73" t="s">
        <v>139</v>
      </c>
      <c r="I105" s="71"/>
      <c r="J105" s="71"/>
      <c r="K105" s="71"/>
      <c r="L105" s="71"/>
      <c r="M105" s="71"/>
      <c r="N105" s="71"/>
      <c r="O105" s="71"/>
      <c r="P105" s="71"/>
      <c r="Q105" s="71"/>
      <c r="R105" s="71"/>
      <c r="S105" s="71"/>
      <c r="T105" s="71"/>
      <c r="U105" s="71"/>
      <c r="V105" s="72"/>
      <c r="W105" s="5"/>
      <c r="X105" s="1">
        <v>0</v>
      </c>
      <c r="Y105" s="6"/>
      <c r="Z105" s="84">
        <v>1435</v>
      </c>
      <c r="AA105" s="85"/>
      <c r="AB105" s="86"/>
      <c r="AC105" s="7"/>
      <c r="AD105" s="90">
        <f t="shared" ref="AD105:AD108" si="33">+X105*Z105</f>
        <v>0</v>
      </c>
      <c r="AE105" s="91"/>
      <c r="AF105" s="91"/>
      <c r="AG105" s="91"/>
      <c r="AH105" s="91"/>
      <c r="AI105" s="92"/>
    </row>
    <row r="106" spans="1:35" ht="30" customHeight="1" x14ac:dyDescent="0.15">
      <c r="A106" s="2">
        <f>A105+1</f>
        <v>15</v>
      </c>
      <c r="B106" s="100" t="s">
        <v>102</v>
      </c>
      <c r="C106" s="101"/>
      <c r="D106" s="101"/>
      <c r="E106" s="101"/>
      <c r="F106" s="102"/>
      <c r="G106" s="31"/>
      <c r="H106" s="73" t="s">
        <v>140</v>
      </c>
      <c r="I106" s="71"/>
      <c r="J106" s="71"/>
      <c r="K106" s="71"/>
      <c r="L106" s="71"/>
      <c r="M106" s="71"/>
      <c r="N106" s="71"/>
      <c r="O106" s="71"/>
      <c r="P106" s="71"/>
      <c r="Q106" s="71"/>
      <c r="R106" s="71"/>
      <c r="S106" s="71"/>
      <c r="T106" s="71"/>
      <c r="U106" s="71"/>
      <c r="V106" s="72"/>
      <c r="W106" s="5"/>
      <c r="X106" s="1">
        <v>0</v>
      </c>
      <c r="Y106" s="6"/>
      <c r="Z106" s="84">
        <v>980</v>
      </c>
      <c r="AA106" s="85"/>
      <c r="AB106" s="86"/>
      <c r="AC106" s="7"/>
      <c r="AD106" s="90">
        <f t="shared" si="33"/>
        <v>0</v>
      </c>
      <c r="AE106" s="91"/>
      <c r="AF106" s="91"/>
      <c r="AG106" s="91"/>
      <c r="AH106" s="91"/>
      <c r="AI106" s="92"/>
    </row>
    <row r="107" spans="1:35" ht="30" customHeight="1" x14ac:dyDescent="0.15">
      <c r="A107" s="2">
        <f t="shared" ref="A107:A108" si="34">A106+1</f>
        <v>16</v>
      </c>
      <c r="B107" s="100" t="s">
        <v>103</v>
      </c>
      <c r="C107" s="101"/>
      <c r="D107" s="101"/>
      <c r="E107" s="101"/>
      <c r="F107" s="102"/>
      <c r="G107" s="31"/>
      <c r="H107" s="73" t="s">
        <v>141</v>
      </c>
      <c r="I107" s="71"/>
      <c r="J107" s="71"/>
      <c r="K107" s="71"/>
      <c r="L107" s="71"/>
      <c r="M107" s="71"/>
      <c r="N107" s="71"/>
      <c r="O107" s="71"/>
      <c r="P107" s="71"/>
      <c r="Q107" s="71"/>
      <c r="R107" s="71"/>
      <c r="S107" s="71"/>
      <c r="T107" s="71"/>
      <c r="U107" s="71"/>
      <c r="V107" s="72"/>
      <c r="W107" s="5"/>
      <c r="X107" s="1">
        <v>0</v>
      </c>
      <c r="Y107" s="6"/>
      <c r="Z107" s="84">
        <v>85</v>
      </c>
      <c r="AA107" s="85"/>
      <c r="AB107" s="86"/>
      <c r="AC107" s="7"/>
      <c r="AD107" s="90">
        <f t="shared" si="33"/>
        <v>0</v>
      </c>
      <c r="AE107" s="91"/>
      <c r="AF107" s="91"/>
      <c r="AG107" s="91"/>
      <c r="AH107" s="91"/>
      <c r="AI107" s="92"/>
    </row>
    <row r="108" spans="1:35" ht="30" customHeight="1" thickBot="1" x14ac:dyDescent="0.2">
      <c r="A108" s="2">
        <f t="shared" si="34"/>
        <v>17</v>
      </c>
      <c r="B108" s="70" t="s">
        <v>104</v>
      </c>
      <c r="C108" s="71"/>
      <c r="D108" s="71"/>
      <c r="E108" s="71"/>
      <c r="F108" s="72"/>
      <c r="G108" s="31"/>
      <c r="H108" s="73" t="s">
        <v>142</v>
      </c>
      <c r="I108" s="71"/>
      <c r="J108" s="71"/>
      <c r="K108" s="71"/>
      <c r="L108" s="71"/>
      <c r="M108" s="71"/>
      <c r="N108" s="71"/>
      <c r="O108" s="71"/>
      <c r="P108" s="71"/>
      <c r="Q108" s="71"/>
      <c r="R108" s="71"/>
      <c r="S108" s="71"/>
      <c r="T108" s="71"/>
      <c r="U108" s="71"/>
      <c r="V108" s="72"/>
      <c r="W108" s="5"/>
      <c r="X108" s="1">
        <v>0</v>
      </c>
      <c r="Y108" s="6"/>
      <c r="Z108" s="84">
        <v>50</v>
      </c>
      <c r="AA108" s="85"/>
      <c r="AB108" s="86"/>
      <c r="AC108" s="7"/>
      <c r="AD108" s="90">
        <f t="shared" si="33"/>
        <v>0</v>
      </c>
      <c r="AE108" s="91"/>
      <c r="AF108" s="91"/>
      <c r="AG108" s="91"/>
      <c r="AH108" s="91"/>
      <c r="AI108" s="92"/>
    </row>
    <row r="109" spans="1:35" ht="18" customHeight="1" thickBot="1" x14ac:dyDescent="0.2">
      <c r="A109" s="87" t="s">
        <v>105</v>
      </c>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9"/>
    </row>
    <row r="110" spans="1:35" ht="17.5" customHeight="1" x14ac:dyDescent="0.15">
      <c r="A110" s="2">
        <f>A108+1</f>
        <v>18</v>
      </c>
      <c r="B110" s="100" t="s">
        <v>49</v>
      </c>
      <c r="C110" s="101"/>
      <c r="D110" s="101"/>
      <c r="E110" s="101"/>
      <c r="F110" s="102"/>
      <c r="G110" s="31"/>
      <c r="H110" s="73" t="s">
        <v>49</v>
      </c>
      <c r="I110" s="71"/>
      <c r="J110" s="71"/>
      <c r="K110" s="71"/>
      <c r="L110" s="71"/>
      <c r="M110" s="71"/>
      <c r="N110" s="71"/>
      <c r="O110" s="71"/>
      <c r="P110" s="71"/>
      <c r="Q110" s="71"/>
      <c r="R110" s="71"/>
      <c r="S110" s="71"/>
      <c r="T110" s="71"/>
      <c r="U110" s="71"/>
      <c r="V110" s="72"/>
      <c r="W110" s="5"/>
      <c r="X110" s="1">
        <f>+X19</f>
        <v>0</v>
      </c>
      <c r="Y110" s="6"/>
      <c r="Z110" s="84">
        <v>1805</v>
      </c>
      <c r="AA110" s="85"/>
      <c r="AB110" s="86"/>
      <c r="AC110" s="7"/>
      <c r="AD110" s="90">
        <f>+Z110*X110</f>
        <v>0</v>
      </c>
      <c r="AE110" s="91"/>
      <c r="AF110" s="91"/>
      <c r="AG110" s="91"/>
      <c r="AH110" s="91"/>
      <c r="AI110" s="92"/>
    </row>
    <row r="111" spans="1:35" ht="17.5" customHeight="1" x14ac:dyDescent="0.15">
      <c r="A111" s="2">
        <f>A110+1</f>
        <v>19</v>
      </c>
      <c r="B111" s="100" t="s">
        <v>50</v>
      </c>
      <c r="C111" s="101"/>
      <c r="D111" s="101"/>
      <c r="E111" s="101"/>
      <c r="F111" s="102"/>
      <c r="G111" s="31"/>
      <c r="H111" s="73" t="s">
        <v>50</v>
      </c>
      <c r="I111" s="71"/>
      <c r="J111" s="71"/>
      <c r="K111" s="71"/>
      <c r="L111" s="71"/>
      <c r="M111" s="71"/>
      <c r="N111" s="71"/>
      <c r="O111" s="71"/>
      <c r="P111" s="71"/>
      <c r="Q111" s="71"/>
      <c r="R111" s="71"/>
      <c r="S111" s="71"/>
      <c r="T111" s="71"/>
      <c r="U111" s="71"/>
      <c r="V111" s="72"/>
      <c r="W111" s="5"/>
      <c r="X111" s="1">
        <f>+X20</f>
        <v>0</v>
      </c>
      <c r="Y111" s="6"/>
      <c r="Z111" s="84">
        <v>1805</v>
      </c>
      <c r="AA111" s="85"/>
      <c r="AB111" s="86"/>
      <c r="AC111" s="7"/>
      <c r="AD111" s="90">
        <f t="shared" ref="AD111:AD113" si="35">+Z111*X111</f>
        <v>0</v>
      </c>
      <c r="AE111" s="91"/>
      <c r="AF111" s="91"/>
      <c r="AG111" s="91"/>
      <c r="AH111" s="91"/>
      <c r="AI111" s="92"/>
    </row>
    <row r="112" spans="1:35" ht="17.5" customHeight="1" x14ac:dyDescent="0.15">
      <c r="A112" s="2">
        <f t="shared" ref="A112:A114" si="36">A111+1</f>
        <v>20</v>
      </c>
      <c r="B112" s="100" t="s">
        <v>51</v>
      </c>
      <c r="C112" s="101"/>
      <c r="D112" s="101"/>
      <c r="E112" s="101"/>
      <c r="F112" s="102"/>
      <c r="G112" s="31"/>
      <c r="H112" s="73" t="s">
        <v>51</v>
      </c>
      <c r="I112" s="71"/>
      <c r="J112" s="71"/>
      <c r="K112" s="71"/>
      <c r="L112" s="71"/>
      <c r="M112" s="71"/>
      <c r="N112" s="71"/>
      <c r="O112" s="71"/>
      <c r="P112" s="71"/>
      <c r="Q112" s="71"/>
      <c r="R112" s="71"/>
      <c r="S112" s="71"/>
      <c r="T112" s="71"/>
      <c r="U112" s="71"/>
      <c r="V112" s="72"/>
      <c r="W112" s="5"/>
      <c r="X112" s="1">
        <f>+X21+X22</f>
        <v>0</v>
      </c>
      <c r="Y112" s="6"/>
      <c r="Z112" s="84">
        <v>90</v>
      </c>
      <c r="AA112" s="85"/>
      <c r="AB112" s="86"/>
      <c r="AC112" s="7"/>
      <c r="AD112" s="90">
        <f t="shared" si="35"/>
        <v>0</v>
      </c>
      <c r="AE112" s="91"/>
      <c r="AF112" s="91"/>
      <c r="AG112" s="91"/>
      <c r="AH112" s="91"/>
      <c r="AI112" s="92"/>
    </row>
    <row r="113" spans="1:35" ht="36" customHeight="1" x14ac:dyDescent="0.15">
      <c r="A113" s="2">
        <f t="shared" si="36"/>
        <v>21</v>
      </c>
      <c r="B113" s="70" t="s">
        <v>52</v>
      </c>
      <c r="C113" s="71"/>
      <c r="D113" s="71"/>
      <c r="E113" s="71"/>
      <c r="F113" s="72"/>
      <c r="G113" s="31"/>
      <c r="H113" s="73" t="s">
        <v>52</v>
      </c>
      <c r="I113" s="71"/>
      <c r="J113" s="71"/>
      <c r="K113" s="71"/>
      <c r="L113" s="71"/>
      <c r="M113" s="71"/>
      <c r="N113" s="71"/>
      <c r="O113" s="71"/>
      <c r="P113" s="71"/>
      <c r="Q113" s="71"/>
      <c r="R113" s="71"/>
      <c r="S113" s="71"/>
      <c r="T113" s="71"/>
      <c r="U113" s="71"/>
      <c r="V113" s="72"/>
      <c r="W113" s="5"/>
      <c r="X113" s="1">
        <f>+X23</f>
        <v>0</v>
      </c>
      <c r="Y113" s="6"/>
      <c r="Z113" s="84">
        <v>75</v>
      </c>
      <c r="AA113" s="85"/>
      <c r="AB113" s="86"/>
      <c r="AC113" s="7"/>
      <c r="AD113" s="90">
        <f t="shared" si="35"/>
        <v>0</v>
      </c>
      <c r="AE113" s="91"/>
      <c r="AF113" s="91"/>
      <c r="AG113" s="91"/>
      <c r="AH113" s="91"/>
      <c r="AI113" s="92"/>
    </row>
    <row r="114" spans="1:35" s="3" customFormat="1" ht="36" customHeight="1" thickBot="1" x14ac:dyDescent="0.2">
      <c r="A114" s="68">
        <f t="shared" si="36"/>
        <v>22</v>
      </c>
      <c r="B114" s="103" t="s">
        <v>165</v>
      </c>
      <c r="C114" s="104"/>
      <c r="D114" s="104"/>
      <c r="E114" s="104"/>
      <c r="F114" s="105"/>
      <c r="G114" s="35"/>
      <c r="H114" s="106" t="s">
        <v>165</v>
      </c>
      <c r="I114" s="104"/>
      <c r="J114" s="104"/>
      <c r="K114" s="104"/>
      <c r="L114" s="104"/>
      <c r="M114" s="104"/>
      <c r="N114" s="104"/>
      <c r="O114" s="104"/>
      <c r="P114" s="104"/>
      <c r="Q114" s="104"/>
      <c r="R114" s="104"/>
      <c r="S114" s="104"/>
      <c r="T114" s="104"/>
      <c r="U114" s="104"/>
      <c r="V114" s="105"/>
      <c r="W114" s="36"/>
      <c r="X114" s="37">
        <f>+X24</f>
        <v>0</v>
      </c>
      <c r="Y114" s="38"/>
      <c r="Z114" s="84">
        <v>75</v>
      </c>
      <c r="AA114" s="85"/>
      <c r="AB114" s="86"/>
      <c r="AC114" s="69"/>
      <c r="AD114" s="107">
        <f t="shared" ref="AD114" si="37">+Z114*X114</f>
        <v>0</v>
      </c>
      <c r="AE114" s="108"/>
      <c r="AF114" s="108"/>
      <c r="AG114" s="108"/>
      <c r="AH114" s="108"/>
      <c r="AI114" s="109"/>
    </row>
    <row r="115" spans="1:35" ht="18" customHeight="1" thickBot="1" x14ac:dyDescent="0.2">
      <c r="A115" s="87" t="s">
        <v>106</v>
      </c>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9"/>
    </row>
    <row r="116" spans="1:35" ht="35" customHeight="1" x14ac:dyDescent="0.15">
      <c r="A116" s="2">
        <f>A114+1</f>
        <v>23</v>
      </c>
      <c r="B116" s="70" t="s">
        <v>112</v>
      </c>
      <c r="C116" s="71"/>
      <c r="D116" s="71"/>
      <c r="E116" s="71"/>
      <c r="F116" s="72"/>
      <c r="G116" s="31"/>
      <c r="H116" s="98" t="s">
        <v>109</v>
      </c>
      <c r="I116" s="98"/>
      <c r="J116" s="98"/>
      <c r="K116" s="98"/>
      <c r="L116" s="98"/>
      <c r="M116" s="98"/>
      <c r="N116" s="98"/>
      <c r="O116" s="98"/>
      <c r="P116" s="98"/>
      <c r="Q116" s="98"/>
      <c r="R116" s="98"/>
      <c r="S116" s="98"/>
      <c r="T116" s="98"/>
      <c r="U116" s="98"/>
      <c r="V116" s="99"/>
      <c r="W116" s="5"/>
      <c r="X116" s="1">
        <f>+X32</f>
        <v>0</v>
      </c>
      <c r="Y116" s="6"/>
      <c r="Z116" s="84">
        <v>15395</v>
      </c>
      <c r="AA116" s="85"/>
      <c r="AB116" s="86"/>
      <c r="AC116" s="7"/>
      <c r="AD116" s="90">
        <f t="shared" ref="AD116:AD122" si="38">+Z116*X116</f>
        <v>0</v>
      </c>
      <c r="AE116" s="91"/>
      <c r="AF116" s="91"/>
      <c r="AG116" s="91"/>
      <c r="AH116" s="91"/>
      <c r="AI116" s="92"/>
    </row>
    <row r="117" spans="1:35" ht="35" customHeight="1" x14ac:dyDescent="0.15">
      <c r="A117" s="2">
        <f>A116+1</f>
        <v>24</v>
      </c>
      <c r="B117" s="70" t="s">
        <v>112</v>
      </c>
      <c r="C117" s="71"/>
      <c r="D117" s="71"/>
      <c r="E117" s="71"/>
      <c r="F117" s="72"/>
      <c r="G117" s="31"/>
      <c r="H117" s="73" t="s">
        <v>110</v>
      </c>
      <c r="I117" s="73"/>
      <c r="J117" s="73"/>
      <c r="K117" s="73"/>
      <c r="L117" s="73"/>
      <c r="M117" s="73"/>
      <c r="N117" s="73"/>
      <c r="O117" s="73"/>
      <c r="P117" s="73"/>
      <c r="Q117" s="73"/>
      <c r="R117" s="73"/>
      <c r="S117" s="73"/>
      <c r="T117" s="73"/>
      <c r="U117" s="73"/>
      <c r="V117" s="74"/>
      <c r="W117" s="5"/>
      <c r="X117" s="1">
        <f>+X33</f>
        <v>0</v>
      </c>
      <c r="Y117" s="6"/>
      <c r="Z117" s="84">
        <v>24495</v>
      </c>
      <c r="AA117" s="85"/>
      <c r="AB117" s="86"/>
      <c r="AC117" s="7"/>
      <c r="AD117" s="90">
        <f t="shared" si="38"/>
        <v>0</v>
      </c>
      <c r="AE117" s="91"/>
      <c r="AF117" s="91"/>
      <c r="AG117" s="91"/>
      <c r="AH117" s="91"/>
      <c r="AI117" s="92"/>
    </row>
    <row r="118" spans="1:35" ht="35" customHeight="1" x14ac:dyDescent="0.15">
      <c r="A118" s="2">
        <f t="shared" ref="A118:A131" si="39">A117+1</f>
        <v>25</v>
      </c>
      <c r="B118" s="70" t="s">
        <v>58</v>
      </c>
      <c r="C118" s="71"/>
      <c r="D118" s="71"/>
      <c r="E118" s="71"/>
      <c r="F118" s="72"/>
      <c r="G118" s="31"/>
      <c r="H118" s="73" t="s">
        <v>56</v>
      </c>
      <c r="I118" s="73"/>
      <c r="J118" s="73"/>
      <c r="K118" s="73"/>
      <c r="L118" s="73"/>
      <c r="M118" s="73"/>
      <c r="N118" s="73"/>
      <c r="O118" s="73"/>
      <c r="P118" s="73"/>
      <c r="Q118" s="73"/>
      <c r="R118" s="73"/>
      <c r="S118" s="73"/>
      <c r="T118" s="73"/>
      <c r="U118" s="73"/>
      <c r="V118" s="74"/>
      <c r="W118" s="5"/>
      <c r="X118" s="1">
        <f>+X34</f>
        <v>0</v>
      </c>
      <c r="Y118" s="6"/>
      <c r="Z118" s="84">
        <v>2165</v>
      </c>
      <c r="AA118" s="85"/>
      <c r="AB118" s="86"/>
      <c r="AC118" s="7"/>
      <c r="AD118" s="90">
        <f t="shared" si="38"/>
        <v>0</v>
      </c>
      <c r="AE118" s="91"/>
      <c r="AF118" s="91"/>
      <c r="AG118" s="91"/>
      <c r="AH118" s="91"/>
      <c r="AI118" s="92"/>
    </row>
    <row r="119" spans="1:35" ht="17.5" customHeight="1" x14ac:dyDescent="0.15">
      <c r="A119" s="2">
        <f t="shared" si="39"/>
        <v>26</v>
      </c>
      <c r="B119" s="70" t="s">
        <v>113</v>
      </c>
      <c r="C119" s="71"/>
      <c r="D119" s="71"/>
      <c r="E119" s="71"/>
      <c r="F119" s="72"/>
      <c r="G119" s="31"/>
      <c r="H119" s="73" t="s">
        <v>60</v>
      </c>
      <c r="I119" s="73"/>
      <c r="J119" s="73"/>
      <c r="K119" s="73"/>
      <c r="L119" s="73"/>
      <c r="M119" s="73"/>
      <c r="N119" s="73"/>
      <c r="O119" s="73"/>
      <c r="P119" s="73"/>
      <c r="Q119" s="73"/>
      <c r="R119" s="73"/>
      <c r="S119" s="73"/>
      <c r="T119" s="73"/>
      <c r="U119" s="73"/>
      <c r="V119" s="74"/>
      <c r="W119" s="5"/>
      <c r="X119" s="1">
        <f>+X35</f>
        <v>0</v>
      </c>
      <c r="Y119" s="6"/>
      <c r="Z119" s="84">
        <v>4815</v>
      </c>
      <c r="AA119" s="85"/>
      <c r="AB119" s="86"/>
      <c r="AC119" s="7"/>
      <c r="AD119" s="90">
        <f t="shared" si="38"/>
        <v>0</v>
      </c>
      <c r="AE119" s="91"/>
      <c r="AF119" s="91"/>
      <c r="AG119" s="91"/>
      <c r="AH119" s="91"/>
      <c r="AI119" s="92"/>
    </row>
    <row r="120" spans="1:35" ht="35" customHeight="1" x14ac:dyDescent="0.15">
      <c r="A120" s="2">
        <f t="shared" si="39"/>
        <v>27</v>
      </c>
      <c r="B120" s="70" t="s">
        <v>114</v>
      </c>
      <c r="C120" s="71"/>
      <c r="D120" s="71"/>
      <c r="E120" s="71"/>
      <c r="F120" s="72"/>
      <c r="G120" s="31"/>
      <c r="H120" s="73" t="s">
        <v>111</v>
      </c>
      <c r="I120" s="73"/>
      <c r="J120" s="73"/>
      <c r="K120" s="73"/>
      <c r="L120" s="73"/>
      <c r="M120" s="73"/>
      <c r="N120" s="73"/>
      <c r="O120" s="73"/>
      <c r="P120" s="73"/>
      <c r="Q120" s="73"/>
      <c r="R120" s="73"/>
      <c r="S120" s="73"/>
      <c r="T120" s="73"/>
      <c r="U120" s="73"/>
      <c r="V120" s="74"/>
      <c r="W120" s="5"/>
      <c r="X120" s="1">
        <v>0</v>
      </c>
      <c r="Y120" s="6"/>
      <c r="Z120" s="84">
        <v>580</v>
      </c>
      <c r="AA120" s="85"/>
      <c r="AB120" s="86"/>
      <c r="AC120" s="7"/>
      <c r="AD120" s="90">
        <f t="shared" si="38"/>
        <v>0</v>
      </c>
      <c r="AE120" s="91"/>
      <c r="AF120" s="91"/>
      <c r="AG120" s="91"/>
      <c r="AH120" s="91"/>
      <c r="AI120" s="92"/>
    </row>
    <row r="121" spans="1:35" ht="35" customHeight="1" x14ac:dyDescent="0.15">
      <c r="A121" s="2">
        <f t="shared" si="39"/>
        <v>28</v>
      </c>
      <c r="B121" s="70" t="s">
        <v>114</v>
      </c>
      <c r="C121" s="71"/>
      <c r="D121" s="71"/>
      <c r="E121" s="71"/>
      <c r="F121" s="72"/>
      <c r="G121" s="31"/>
      <c r="H121" s="73" t="s">
        <v>107</v>
      </c>
      <c r="I121" s="73"/>
      <c r="J121" s="73"/>
      <c r="K121" s="73"/>
      <c r="L121" s="73"/>
      <c r="M121" s="73"/>
      <c r="N121" s="73"/>
      <c r="O121" s="73"/>
      <c r="P121" s="73"/>
      <c r="Q121" s="73"/>
      <c r="R121" s="73"/>
      <c r="S121" s="73"/>
      <c r="T121" s="73"/>
      <c r="U121" s="73"/>
      <c r="V121" s="74"/>
      <c r="W121" s="5"/>
      <c r="X121" s="1">
        <v>0</v>
      </c>
      <c r="Y121" s="6"/>
      <c r="Z121" s="84">
        <v>465</v>
      </c>
      <c r="AA121" s="85"/>
      <c r="AB121" s="86"/>
      <c r="AC121" s="7"/>
      <c r="AD121" s="90">
        <f t="shared" si="38"/>
        <v>0</v>
      </c>
      <c r="AE121" s="91"/>
      <c r="AF121" s="91"/>
      <c r="AG121" s="91"/>
      <c r="AH121" s="91"/>
      <c r="AI121" s="92"/>
    </row>
    <row r="122" spans="1:35" ht="17.5" customHeight="1" x14ac:dyDescent="0.15">
      <c r="A122" s="2">
        <f t="shared" si="39"/>
        <v>29</v>
      </c>
      <c r="B122" s="70" t="s">
        <v>114</v>
      </c>
      <c r="C122" s="71"/>
      <c r="D122" s="71"/>
      <c r="E122" s="71"/>
      <c r="F122" s="72"/>
      <c r="G122" s="31"/>
      <c r="H122" s="73" t="s">
        <v>108</v>
      </c>
      <c r="I122" s="73"/>
      <c r="J122" s="73"/>
      <c r="K122" s="73"/>
      <c r="L122" s="73"/>
      <c r="M122" s="73"/>
      <c r="N122" s="73"/>
      <c r="O122" s="73"/>
      <c r="P122" s="73"/>
      <c r="Q122" s="73"/>
      <c r="R122" s="73"/>
      <c r="S122" s="73"/>
      <c r="T122" s="73"/>
      <c r="U122" s="73"/>
      <c r="V122" s="74"/>
      <c r="W122" s="5"/>
      <c r="X122" s="1">
        <v>0</v>
      </c>
      <c r="Y122" s="6"/>
      <c r="Z122" s="84">
        <v>350</v>
      </c>
      <c r="AA122" s="85"/>
      <c r="AB122" s="86"/>
      <c r="AC122" s="7"/>
      <c r="AD122" s="90">
        <f t="shared" si="38"/>
        <v>0</v>
      </c>
      <c r="AE122" s="91"/>
      <c r="AF122" s="91"/>
      <c r="AG122" s="91"/>
      <c r="AH122" s="91"/>
      <c r="AI122" s="92"/>
    </row>
    <row r="123" spans="1:35" ht="17.5" customHeight="1" x14ac:dyDescent="0.15">
      <c r="A123" s="2">
        <f t="shared" si="39"/>
        <v>30</v>
      </c>
      <c r="B123" s="70" t="s">
        <v>124</v>
      </c>
      <c r="C123" s="71"/>
      <c r="D123" s="71"/>
      <c r="E123" s="71"/>
      <c r="F123" s="72"/>
      <c r="G123" s="31"/>
      <c r="H123" s="73" t="s">
        <v>135</v>
      </c>
      <c r="I123" s="73"/>
      <c r="J123" s="73"/>
      <c r="K123" s="73"/>
      <c r="L123" s="73"/>
      <c r="M123" s="73"/>
      <c r="N123" s="73"/>
      <c r="O123" s="73"/>
      <c r="P123" s="73"/>
      <c r="Q123" s="73"/>
      <c r="R123" s="73"/>
      <c r="S123" s="73"/>
      <c r="T123" s="73"/>
      <c r="U123" s="73"/>
      <c r="V123" s="74"/>
      <c r="W123" s="5"/>
      <c r="X123" s="1">
        <f>+X65</f>
        <v>0</v>
      </c>
      <c r="Y123" s="6"/>
      <c r="Z123" s="84">
        <v>3580</v>
      </c>
      <c r="AA123" s="85"/>
      <c r="AB123" s="86"/>
      <c r="AC123" s="7"/>
      <c r="AD123" s="90">
        <f t="shared" ref="AD123" si="40">+Z123*X123</f>
        <v>0</v>
      </c>
      <c r="AE123" s="91"/>
      <c r="AF123" s="91"/>
      <c r="AG123" s="91"/>
      <c r="AH123" s="91"/>
      <c r="AI123" s="92"/>
    </row>
    <row r="124" spans="1:35" ht="17.5" customHeight="1" x14ac:dyDescent="0.15">
      <c r="A124" s="2">
        <f t="shared" si="39"/>
        <v>31</v>
      </c>
      <c r="B124" s="70" t="s">
        <v>128</v>
      </c>
      <c r="C124" s="71"/>
      <c r="D124" s="71"/>
      <c r="E124" s="71"/>
      <c r="F124" s="72"/>
      <c r="G124" s="31"/>
      <c r="H124" s="73" t="s">
        <v>129</v>
      </c>
      <c r="I124" s="73"/>
      <c r="J124" s="73"/>
      <c r="K124" s="73"/>
      <c r="L124" s="73"/>
      <c r="M124" s="73"/>
      <c r="N124" s="73"/>
      <c r="O124" s="73"/>
      <c r="P124" s="73"/>
      <c r="Q124" s="73"/>
      <c r="R124" s="73"/>
      <c r="S124" s="73"/>
      <c r="T124" s="73"/>
      <c r="U124" s="73"/>
      <c r="V124" s="74"/>
      <c r="W124" s="5"/>
      <c r="X124" s="1">
        <f>X67+X68</f>
        <v>0</v>
      </c>
      <c r="Y124" s="6"/>
      <c r="Z124" s="84">
        <v>99</v>
      </c>
      <c r="AA124" s="85"/>
      <c r="AB124" s="86"/>
      <c r="AC124" s="7"/>
      <c r="AD124" s="90">
        <f t="shared" ref="AD124:AD131" si="41">+Z124*X124</f>
        <v>0</v>
      </c>
      <c r="AE124" s="91"/>
      <c r="AF124" s="91"/>
      <c r="AG124" s="91"/>
      <c r="AH124" s="91"/>
      <c r="AI124" s="92"/>
    </row>
    <row r="125" spans="1:35" s="3" customFormat="1" ht="17.5" customHeight="1" x14ac:dyDescent="0.15">
      <c r="A125" s="68">
        <f>A124+1</f>
        <v>32</v>
      </c>
      <c r="B125" s="103" t="s">
        <v>128</v>
      </c>
      <c r="C125" s="104"/>
      <c r="D125" s="104"/>
      <c r="E125" s="104"/>
      <c r="F125" s="105"/>
      <c r="G125" s="35"/>
      <c r="H125" s="106" t="s">
        <v>185</v>
      </c>
      <c r="I125" s="106"/>
      <c r="J125" s="106"/>
      <c r="K125" s="106"/>
      <c r="L125" s="106"/>
      <c r="M125" s="106"/>
      <c r="N125" s="106"/>
      <c r="O125" s="106"/>
      <c r="P125" s="106"/>
      <c r="Q125" s="106"/>
      <c r="R125" s="106"/>
      <c r="S125" s="106"/>
      <c r="T125" s="106"/>
      <c r="U125" s="106"/>
      <c r="V125" s="202"/>
      <c r="W125" s="36"/>
      <c r="X125" s="37"/>
      <c r="Y125" s="38"/>
      <c r="Z125" s="84">
        <v>199</v>
      </c>
      <c r="AA125" s="85"/>
      <c r="AB125" s="86"/>
      <c r="AC125" s="69"/>
      <c r="AD125" s="107">
        <f t="shared" ref="AD125" si="42">+Z125*X125</f>
        <v>0</v>
      </c>
      <c r="AE125" s="108"/>
      <c r="AF125" s="108"/>
      <c r="AG125" s="108"/>
      <c r="AH125" s="108"/>
      <c r="AI125" s="109"/>
    </row>
    <row r="126" spans="1:35" s="3" customFormat="1" ht="31.5" customHeight="1" x14ac:dyDescent="0.15">
      <c r="A126" s="68">
        <f>A125+1</f>
        <v>33</v>
      </c>
      <c r="B126" s="103" t="s">
        <v>172</v>
      </c>
      <c r="C126" s="104"/>
      <c r="D126" s="104"/>
      <c r="E126" s="104"/>
      <c r="F126" s="105"/>
      <c r="G126" s="35"/>
      <c r="H126" s="106" t="s">
        <v>173</v>
      </c>
      <c r="I126" s="106"/>
      <c r="J126" s="106"/>
      <c r="K126" s="106"/>
      <c r="L126" s="106"/>
      <c r="M126" s="106"/>
      <c r="N126" s="106"/>
      <c r="O126" s="106"/>
      <c r="P126" s="106"/>
      <c r="Q126" s="106"/>
      <c r="R126" s="106"/>
      <c r="S126" s="106"/>
      <c r="T126" s="106"/>
      <c r="U126" s="106"/>
      <c r="V126" s="202"/>
      <c r="W126" s="36"/>
      <c r="X126" s="37">
        <f>X71</f>
        <v>0</v>
      </c>
      <c r="Y126" s="38"/>
      <c r="Z126" s="84">
        <v>3875</v>
      </c>
      <c r="AA126" s="85"/>
      <c r="AB126" s="86"/>
      <c r="AC126" s="69"/>
      <c r="AD126" s="107">
        <f t="shared" ref="AD126:AD130" si="43">+Z126*X126</f>
        <v>0</v>
      </c>
      <c r="AE126" s="108"/>
      <c r="AF126" s="108"/>
      <c r="AG126" s="108"/>
      <c r="AH126" s="108"/>
      <c r="AI126" s="109"/>
    </row>
    <row r="127" spans="1:35" s="3" customFormat="1" ht="31.5" customHeight="1" x14ac:dyDescent="0.15">
      <c r="A127" s="68">
        <f t="shared" si="39"/>
        <v>34</v>
      </c>
      <c r="B127" s="103" t="s">
        <v>172</v>
      </c>
      <c r="C127" s="104"/>
      <c r="D127" s="104"/>
      <c r="E127" s="104"/>
      <c r="F127" s="105"/>
      <c r="G127" s="35"/>
      <c r="H127" s="106" t="s">
        <v>174</v>
      </c>
      <c r="I127" s="106"/>
      <c r="J127" s="106"/>
      <c r="K127" s="106"/>
      <c r="L127" s="106"/>
      <c r="M127" s="106"/>
      <c r="N127" s="106"/>
      <c r="O127" s="106"/>
      <c r="P127" s="106"/>
      <c r="Q127" s="106"/>
      <c r="R127" s="106"/>
      <c r="S127" s="106"/>
      <c r="T127" s="106"/>
      <c r="U127" s="106"/>
      <c r="V127" s="202"/>
      <c r="W127" s="36"/>
      <c r="X127" s="37">
        <f t="shared" ref="X127:X129" si="44">X72</f>
        <v>0</v>
      </c>
      <c r="Y127" s="38"/>
      <c r="Z127" s="84">
        <v>5815</v>
      </c>
      <c r="AA127" s="85"/>
      <c r="AB127" s="86"/>
      <c r="AC127" s="69"/>
      <c r="AD127" s="107">
        <f t="shared" si="43"/>
        <v>0</v>
      </c>
      <c r="AE127" s="108"/>
      <c r="AF127" s="108"/>
      <c r="AG127" s="108"/>
      <c r="AH127" s="108"/>
      <c r="AI127" s="109"/>
    </row>
    <row r="128" spans="1:35" s="3" customFormat="1" ht="31.5" customHeight="1" x14ac:dyDescent="0.15">
      <c r="A128" s="68">
        <f t="shared" si="39"/>
        <v>35</v>
      </c>
      <c r="B128" s="103" t="s">
        <v>172</v>
      </c>
      <c r="C128" s="104"/>
      <c r="D128" s="104"/>
      <c r="E128" s="104"/>
      <c r="F128" s="105"/>
      <c r="G128" s="35"/>
      <c r="H128" s="106" t="s">
        <v>175</v>
      </c>
      <c r="I128" s="106"/>
      <c r="J128" s="106"/>
      <c r="K128" s="106"/>
      <c r="L128" s="106"/>
      <c r="M128" s="106"/>
      <c r="N128" s="106"/>
      <c r="O128" s="106"/>
      <c r="P128" s="106"/>
      <c r="Q128" s="106"/>
      <c r="R128" s="106"/>
      <c r="S128" s="106"/>
      <c r="T128" s="106"/>
      <c r="U128" s="106"/>
      <c r="V128" s="202"/>
      <c r="W128" s="36"/>
      <c r="X128" s="37">
        <f t="shared" si="44"/>
        <v>0</v>
      </c>
      <c r="Y128" s="38"/>
      <c r="Z128" s="84">
        <v>7750</v>
      </c>
      <c r="AA128" s="85"/>
      <c r="AB128" s="86"/>
      <c r="AC128" s="69"/>
      <c r="AD128" s="107">
        <f t="shared" si="43"/>
        <v>0</v>
      </c>
      <c r="AE128" s="108"/>
      <c r="AF128" s="108"/>
      <c r="AG128" s="108"/>
      <c r="AH128" s="108"/>
      <c r="AI128" s="109"/>
    </row>
    <row r="129" spans="1:35" s="3" customFormat="1" ht="31.5" customHeight="1" x14ac:dyDescent="0.15">
      <c r="A129" s="68">
        <f t="shared" si="39"/>
        <v>36</v>
      </c>
      <c r="B129" s="103" t="s">
        <v>172</v>
      </c>
      <c r="C129" s="104"/>
      <c r="D129" s="104"/>
      <c r="E129" s="104"/>
      <c r="F129" s="105"/>
      <c r="G129" s="35"/>
      <c r="H129" s="106" t="s">
        <v>176</v>
      </c>
      <c r="I129" s="106"/>
      <c r="J129" s="106"/>
      <c r="K129" s="106"/>
      <c r="L129" s="106"/>
      <c r="M129" s="106"/>
      <c r="N129" s="106"/>
      <c r="O129" s="106"/>
      <c r="P129" s="106"/>
      <c r="Q129" s="106"/>
      <c r="R129" s="106"/>
      <c r="S129" s="106"/>
      <c r="T129" s="106"/>
      <c r="U129" s="106"/>
      <c r="V129" s="202"/>
      <c r="W129" s="36"/>
      <c r="X129" s="37">
        <f t="shared" si="44"/>
        <v>0</v>
      </c>
      <c r="Y129" s="38"/>
      <c r="Z129" s="84">
        <v>11625</v>
      </c>
      <c r="AA129" s="85"/>
      <c r="AB129" s="86"/>
      <c r="AC129" s="69"/>
      <c r="AD129" s="107">
        <f t="shared" si="43"/>
        <v>0</v>
      </c>
      <c r="AE129" s="108"/>
      <c r="AF129" s="108"/>
      <c r="AG129" s="108"/>
      <c r="AH129" s="108"/>
      <c r="AI129" s="109"/>
    </row>
    <row r="130" spans="1:35" s="3" customFormat="1" ht="31.5" customHeight="1" x14ac:dyDescent="0.15">
      <c r="A130" s="68">
        <f t="shared" si="39"/>
        <v>37</v>
      </c>
      <c r="B130" s="103" t="s">
        <v>172</v>
      </c>
      <c r="C130" s="104"/>
      <c r="D130" s="104"/>
      <c r="E130" s="104"/>
      <c r="F130" s="105"/>
      <c r="G130" s="35"/>
      <c r="H130" s="106" t="s">
        <v>177</v>
      </c>
      <c r="I130" s="106"/>
      <c r="J130" s="106"/>
      <c r="K130" s="106"/>
      <c r="L130" s="106"/>
      <c r="M130" s="106"/>
      <c r="N130" s="106"/>
      <c r="O130" s="106"/>
      <c r="P130" s="106"/>
      <c r="Q130" s="106"/>
      <c r="R130" s="106"/>
      <c r="S130" s="106"/>
      <c r="T130" s="106"/>
      <c r="U130" s="106"/>
      <c r="V130" s="202"/>
      <c r="W130" s="36"/>
      <c r="X130" s="37">
        <f>X75</f>
        <v>0</v>
      </c>
      <c r="Y130" s="38"/>
      <c r="Z130" s="84">
        <v>19375</v>
      </c>
      <c r="AA130" s="85"/>
      <c r="AB130" s="86"/>
      <c r="AC130" s="69"/>
      <c r="AD130" s="107">
        <f t="shared" si="43"/>
        <v>0</v>
      </c>
      <c r="AE130" s="108"/>
      <c r="AF130" s="108"/>
      <c r="AG130" s="108"/>
      <c r="AH130" s="108"/>
      <c r="AI130" s="109"/>
    </row>
    <row r="131" spans="1:35" ht="17.5" customHeight="1" x14ac:dyDescent="0.15">
      <c r="A131" s="2">
        <f t="shared" si="39"/>
        <v>38</v>
      </c>
      <c r="B131" s="70" t="s">
        <v>130</v>
      </c>
      <c r="C131" s="71"/>
      <c r="D131" s="71"/>
      <c r="E131" s="71"/>
      <c r="F131" s="72"/>
      <c r="G131" s="31"/>
      <c r="H131" s="73" t="s">
        <v>131</v>
      </c>
      <c r="I131" s="73"/>
      <c r="J131" s="73"/>
      <c r="K131" s="73"/>
      <c r="L131" s="73"/>
      <c r="M131" s="73"/>
      <c r="N131" s="73"/>
      <c r="O131" s="73"/>
      <c r="P131" s="73"/>
      <c r="Q131" s="73"/>
      <c r="R131" s="73"/>
      <c r="S131" s="73"/>
      <c r="T131" s="73"/>
      <c r="U131" s="73"/>
      <c r="V131" s="74"/>
      <c r="W131" s="5"/>
      <c r="X131" s="1">
        <f>+X76</f>
        <v>0</v>
      </c>
      <c r="Y131" s="6"/>
      <c r="Z131" s="84">
        <v>7500</v>
      </c>
      <c r="AA131" s="85"/>
      <c r="AB131" s="86"/>
      <c r="AC131" s="7"/>
      <c r="AD131" s="90">
        <f t="shared" si="41"/>
        <v>0</v>
      </c>
      <c r="AE131" s="91"/>
      <c r="AF131" s="91"/>
      <c r="AG131" s="91"/>
      <c r="AH131" s="91"/>
      <c r="AI131" s="92"/>
    </row>
    <row r="132" spans="1:35" ht="18" customHeight="1" x14ac:dyDescent="0.2">
      <c r="A132" s="29"/>
      <c r="B132" s="93" t="s">
        <v>115</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4"/>
      <c r="AD132" s="182">
        <f>SUM(AD89:AI93)+SUM(AD95:AI99)+SUM(AD101:AI103)+SUM(AD105:AI108)+SUM(AD110:AI114)+SUM(AD116:AI131)</f>
        <v>0</v>
      </c>
      <c r="AE132" s="183"/>
      <c r="AF132" s="183"/>
      <c r="AG132" s="183"/>
      <c r="AH132" s="183"/>
      <c r="AI132" s="184"/>
    </row>
    <row r="133" spans="1:35" ht="17.5" customHeight="1" thickBot="1" x14ac:dyDescent="0.2">
      <c r="A133" s="51"/>
      <c r="B133" s="81"/>
      <c r="C133" s="82"/>
      <c r="D133" s="82"/>
      <c r="E133" s="82"/>
      <c r="F133" s="82"/>
      <c r="G133" s="52"/>
      <c r="H133" s="81"/>
      <c r="I133" s="81"/>
      <c r="J133" s="81"/>
      <c r="K133" s="81"/>
      <c r="L133" s="81"/>
      <c r="M133" s="81"/>
      <c r="N133" s="81"/>
      <c r="O133" s="81"/>
      <c r="P133" s="81"/>
      <c r="Q133" s="81"/>
      <c r="R133" s="81"/>
      <c r="S133" s="81"/>
      <c r="T133" s="81"/>
      <c r="U133" s="81"/>
      <c r="V133" s="81"/>
      <c r="W133" s="53"/>
      <c r="X133" s="51"/>
      <c r="Y133" s="53"/>
      <c r="Z133" s="83"/>
      <c r="AA133" s="83"/>
      <c r="AB133" s="83"/>
      <c r="AC133" s="53"/>
      <c r="AD133" s="164"/>
      <c r="AE133" s="164"/>
      <c r="AF133" s="164"/>
      <c r="AG133" s="164"/>
      <c r="AH133" s="164"/>
      <c r="AI133" s="164"/>
    </row>
    <row r="134" spans="1:35" ht="18" customHeight="1" thickBot="1" x14ac:dyDescent="0.2">
      <c r="A134" s="87" t="s">
        <v>146</v>
      </c>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9"/>
    </row>
    <row r="135" spans="1:35" ht="18" customHeight="1" thickBot="1" x14ac:dyDescent="0.2">
      <c r="A135" s="87" t="s">
        <v>147</v>
      </c>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9"/>
    </row>
    <row r="136" spans="1:35" ht="30" customHeight="1" x14ac:dyDescent="0.15">
      <c r="A136" s="2"/>
      <c r="B136" s="70" t="s">
        <v>150</v>
      </c>
      <c r="C136" s="71"/>
      <c r="D136" s="71"/>
      <c r="E136" s="71"/>
      <c r="F136" s="72"/>
      <c r="G136" s="31"/>
      <c r="H136" s="73" t="s">
        <v>148</v>
      </c>
      <c r="I136" s="73"/>
      <c r="J136" s="73"/>
      <c r="K136" s="73"/>
      <c r="L136" s="73"/>
      <c r="M136" s="73"/>
      <c r="N136" s="73"/>
      <c r="O136" s="73"/>
      <c r="P136" s="73"/>
      <c r="Q136" s="73"/>
      <c r="R136" s="73"/>
      <c r="S136" s="73"/>
      <c r="T136" s="73"/>
      <c r="U136" s="73"/>
      <c r="V136" s="74"/>
      <c r="W136" s="5"/>
      <c r="X136" s="54"/>
      <c r="Y136" s="6"/>
      <c r="Z136" s="84">
        <v>0.45</v>
      </c>
      <c r="AA136" s="85"/>
      <c r="AB136" s="86"/>
      <c r="AC136" s="7"/>
      <c r="AD136" s="78"/>
      <c r="AE136" s="79"/>
      <c r="AF136" s="79"/>
      <c r="AG136" s="79"/>
      <c r="AH136" s="79"/>
      <c r="AI136" s="80"/>
    </row>
    <row r="137" spans="1:35" ht="30" customHeight="1" x14ac:dyDescent="0.15">
      <c r="A137" s="2"/>
      <c r="B137" s="70" t="s">
        <v>150</v>
      </c>
      <c r="C137" s="71"/>
      <c r="D137" s="71"/>
      <c r="E137" s="71"/>
      <c r="F137" s="72"/>
      <c r="G137" s="31"/>
      <c r="H137" s="73" t="s">
        <v>149</v>
      </c>
      <c r="I137" s="73"/>
      <c r="J137" s="73"/>
      <c r="K137" s="73"/>
      <c r="L137" s="73"/>
      <c r="M137" s="73"/>
      <c r="N137" s="73"/>
      <c r="O137" s="73"/>
      <c r="P137" s="73"/>
      <c r="Q137" s="73"/>
      <c r="R137" s="73"/>
      <c r="S137" s="73"/>
      <c r="T137" s="73"/>
      <c r="U137" s="73"/>
      <c r="V137" s="74"/>
      <c r="W137" s="5"/>
      <c r="X137" s="54"/>
      <c r="Y137" s="6"/>
      <c r="Z137" s="84">
        <v>0.55000000000000004</v>
      </c>
      <c r="AA137" s="85"/>
      <c r="AB137" s="86"/>
      <c r="AC137" s="7"/>
      <c r="AD137" s="78"/>
      <c r="AE137" s="79"/>
      <c r="AF137" s="79"/>
      <c r="AG137" s="79"/>
      <c r="AH137" s="79"/>
      <c r="AI137" s="80"/>
    </row>
    <row r="138" spans="1:35" ht="173.25" customHeight="1" x14ac:dyDescent="0.15">
      <c r="A138" s="2"/>
      <c r="B138" s="70" t="s">
        <v>152</v>
      </c>
      <c r="C138" s="71"/>
      <c r="D138" s="71"/>
      <c r="E138" s="71"/>
      <c r="F138" s="72"/>
      <c r="G138" s="31"/>
      <c r="H138" s="73" t="s">
        <v>151</v>
      </c>
      <c r="I138" s="73"/>
      <c r="J138" s="73"/>
      <c r="K138" s="73"/>
      <c r="L138" s="73"/>
      <c r="M138" s="73"/>
      <c r="N138" s="73"/>
      <c r="O138" s="73"/>
      <c r="P138" s="73"/>
      <c r="Q138" s="73"/>
      <c r="R138" s="73"/>
      <c r="S138" s="73"/>
      <c r="T138" s="73"/>
      <c r="U138" s="73"/>
      <c r="V138" s="74"/>
      <c r="W138" s="5"/>
      <c r="X138" s="54"/>
      <c r="Y138" s="6"/>
      <c r="Z138" s="75"/>
      <c r="AA138" s="76"/>
      <c r="AB138" s="77"/>
      <c r="AC138" s="7"/>
      <c r="AD138" s="78"/>
      <c r="AE138" s="79"/>
      <c r="AF138" s="79"/>
      <c r="AG138" s="79"/>
      <c r="AH138" s="79"/>
      <c r="AI138" s="80"/>
    </row>
    <row r="139" spans="1:35" ht="113.25" customHeight="1" x14ac:dyDescent="0.15">
      <c r="A139" s="2"/>
      <c r="B139" s="70" t="s">
        <v>153</v>
      </c>
      <c r="C139" s="71"/>
      <c r="D139" s="71"/>
      <c r="E139" s="71"/>
      <c r="F139" s="72"/>
      <c r="G139" s="31"/>
      <c r="H139" s="73" t="s">
        <v>154</v>
      </c>
      <c r="I139" s="73"/>
      <c r="J139" s="73"/>
      <c r="K139" s="73"/>
      <c r="L139" s="73"/>
      <c r="M139" s="73"/>
      <c r="N139" s="73"/>
      <c r="O139" s="73"/>
      <c r="P139" s="73"/>
      <c r="Q139" s="73"/>
      <c r="R139" s="73"/>
      <c r="S139" s="73"/>
      <c r="T139" s="73"/>
      <c r="U139" s="73"/>
      <c r="V139" s="74"/>
      <c r="W139" s="5"/>
      <c r="X139" s="54"/>
      <c r="Y139" s="6"/>
      <c r="Z139" s="75"/>
      <c r="AA139" s="76"/>
      <c r="AB139" s="77"/>
      <c r="AC139" s="7"/>
      <c r="AD139" s="78"/>
      <c r="AE139" s="79"/>
      <c r="AF139" s="79"/>
      <c r="AG139" s="79"/>
      <c r="AH139" s="79"/>
      <c r="AI139" s="80"/>
    </row>
    <row r="140" spans="1:35" s="4" customFormat="1" ht="10.5" customHeight="1" x14ac:dyDescent="0.15">
      <c r="A140" s="17"/>
      <c r="B140" s="17"/>
      <c r="C140" s="17"/>
      <c r="D140" s="17"/>
      <c r="E140" s="17"/>
      <c r="F140" s="17"/>
      <c r="G140" s="17"/>
      <c r="H140" s="17"/>
      <c r="I140" s="17"/>
      <c r="J140" s="17"/>
      <c r="K140" s="17"/>
      <c r="L140" s="17"/>
      <c r="M140" s="17"/>
      <c r="N140" s="18"/>
      <c r="O140" s="18"/>
      <c r="P140" s="18"/>
      <c r="Q140" s="18"/>
      <c r="R140" s="18"/>
      <c r="S140" s="18"/>
      <c r="T140" s="18"/>
      <c r="U140" s="19"/>
      <c r="V140" s="19"/>
      <c r="W140" s="19"/>
      <c r="X140" s="19"/>
      <c r="Y140" s="19"/>
      <c r="Z140" s="19"/>
      <c r="AA140" s="19"/>
      <c r="AB140" s="19"/>
      <c r="AC140" s="19"/>
      <c r="AD140" s="20"/>
      <c r="AE140" s="20"/>
      <c r="AF140" s="20"/>
      <c r="AG140" s="20"/>
      <c r="AH140" s="20"/>
      <c r="AI140" s="20"/>
    </row>
    <row r="141" spans="1:35" s="4" customFormat="1" ht="18" customHeight="1" x14ac:dyDescent="0.15">
      <c r="A141" s="194" t="s">
        <v>25</v>
      </c>
      <c r="B141" s="194"/>
      <c r="C141" s="194"/>
      <c r="D141" s="194"/>
      <c r="E141" s="194"/>
      <c r="F141" s="194"/>
      <c r="G141" s="194"/>
      <c r="H141" s="194"/>
      <c r="I141" s="194"/>
      <c r="J141" s="194"/>
      <c r="K141" s="194"/>
      <c r="L141" s="194"/>
      <c r="M141" s="194"/>
      <c r="N141" s="194"/>
      <c r="O141" s="194"/>
      <c r="P141" s="194"/>
      <c r="Q141" s="194"/>
      <c r="R141" s="21"/>
      <c r="S141" s="21"/>
      <c r="T141" s="21"/>
      <c r="U141" s="22"/>
      <c r="V141" s="195" t="s">
        <v>16</v>
      </c>
      <c r="W141" s="195"/>
      <c r="X141" s="195"/>
      <c r="Y141" s="195"/>
      <c r="Z141" s="195"/>
      <c r="AA141" s="195"/>
      <c r="AB141" s="195"/>
      <c r="AC141" s="195"/>
      <c r="AD141" s="195"/>
      <c r="AE141" s="195"/>
      <c r="AF141" s="195"/>
      <c r="AG141" s="195"/>
      <c r="AH141" s="195"/>
      <c r="AI141" s="195"/>
    </row>
    <row r="142" spans="1:35" s="4" customFormat="1" ht="18" customHeight="1" x14ac:dyDescent="0.15">
      <c r="A142" s="57"/>
      <c r="B142" s="58"/>
      <c r="C142" s="58"/>
      <c r="D142" s="58"/>
      <c r="E142" s="58"/>
      <c r="F142" s="58"/>
      <c r="G142" s="59"/>
      <c r="H142" s="60"/>
      <c r="I142" s="60"/>
      <c r="J142" s="60"/>
      <c r="K142" s="60"/>
      <c r="L142" s="60"/>
      <c r="M142" s="60"/>
      <c r="N142" s="60"/>
      <c r="O142" s="60"/>
      <c r="P142" s="60"/>
      <c r="Q142" s="23"/>
      <c r="R142" s="23"/>
      <c r="S142" s="23"/>
      <c r="T142" s="23"/>
      <c r="U142" s="61"/>
      <c r="V142" s="61"/>
      <c r="W142" s="61"/>
      <c r="X142" s="61"/>
      <c r="Y142" s="62"/>
      <c r="Z142" s="62"/>
      <c r="AA142" s="62"/>
      <c r="AB142" s="63"/>
      <c r="AC142" s="62"/>
      <c r="AD142" s="63"/>
      <c r="AE142" s="62"/>
      <c r="AF142" s="62"/>
      <c r="AG142" s="62"/>
      <c r="AH142" s="62"/>
      <c r="AI142" s="62"/>
    </row>
    <row r="143" spans="1:35" s="4" customFormat="1" ht="18" customHeight="1" x14ac:dyDescent="0.15">
      <c r="A143" s="196"/>
      <c r="B143" s="196"/>
      <c r="C143" s="196"/>
      <c r="D143" s="196"/>
      <c r="E143" s="196"/>
      <c r="F143" s="196"/>
      <c r="G143" s="196"/>
      <c r="H143" s="196"/>
      <c r="I143" s="196"/>
      <c r="J143" s="196"/>
      <c r="K143" s="196"/>
      <c r="L143" s="196"/>
      <c r="M143" s="196"/>
      <c r="N143" s="196"/>
      <c r="O143" s="196"/>
      <c r="P143" s="196"/>
      <c r="Q143" s="196"/>
      <c r="R143" s="23"/>
      <c r="S143" s="23"/>
      <c r="T143" s="23"/>
      <c r="U143" s="61"/>
      <c r="V143" s="192" t="s">
        <v>17</v>
      </c>
      <c r="W143" s="192"/>
      <c r="X143" s="192"/>
      <c r="Y143" s="192"/>
      <c r="Z143" s="192"/>
      <c r="AA143" s="192"/>
      <c r="AB143" s="192"/>
      <c r="AC143" s="192"/>
      <c r="AD143" s="192"/>
      <c r="AE143" s="192"/>
      <c r="AF143" s="192"/>
      <c r="AG143" s="192"/>
      <c r="AH143" s="192"/>
      <c r="AI143" s="192"/>
    </row>
    <row r="144" spans="1:35" s="4" customFormat="1" ht="18" customHeight="1" x14ac:dyDescent="0.15">
      <c r="A144" s="197" t="s">
        <v>18</v>
      </c>
      <c r="B144" s="197"/>
      <c r="C144" s="197"/>
      <c r="D144" s="197"/>
      <c r="E144" s="197"/>
      <c r="F144" s="197"/>
      <c r="G144" s="197"/>
      <c r="H144" s="197"/>
      <c r="I144" s="197"/>
      <c r="J144" s="197"/>
      <c r="K144" s="197"/>
      <c r="L144" s="197"/>
      <c r="M144" s="197"/>
      <c r="N144" s="197"/>
      <c r="O144" s="197"/>
      <c r="P144" s="197"/>
      <c r="Q144" s="197"/>
      <c r="R144" s="64"/>
      <c r="S144" s="64"/>
      <c r="T144" s="64"/>
      <c r="U144" s="61"/>
      <c r="V144" s="190" t="s">
        <v>18</v>
      </c>
      <c r="W144" s="190"/>
      <c r="X144" s="190"/>
      <c r="Y144" s="190"/>
      <c r="Z144" s="190"/>
      <c r="AA144" s="190"/>
      <c r="AB144" s="190"/>
      <c r="AC144" s="190"/>
      <c r="AD144" s="190"/>
      <c r="AE144" s="190"/>
      <c r="AF144" s="190"/>
      <c r="AG144" s="190"/>
      <c r="AH144" s="190"/>
      <c r="AI144" s="190"/>
    </row>
    <row r="145" spans="1:35" s="4" customFormat="1" ht="18" customHeight="1" x14ac:dyDescent="0.15">
      <c r="A145" s="201" t="s">
        <v>19</v>
      </c>
      <c r="B145" s="201"/>
      <c r="C145" s="201"/>
      <c r="D145" s="201"/>
      <c r="E145" s="201"/>
      <c r="F145" s="201"/>
      <c r="G145" s="201"/>
      <c r="H145" s="201"/>
      <c r="I145" s="201"/>
      <c r="J145" s="201"/>
      <c r="K145" s="201"/>
      <c r="L145" s="201"/>
      <c r="M145" s="201"/>
      <c r="N145" s="201"/>
      <c r="O145" s="201"/>
      <c r="P145" s="201"/>
      <c r="Q145" s="201"/>
      <c r="R145" s="23"/>
      <c r="S145" s="23"/>
      <c r="T145" s="23"/>
      <c r="U145" s="61"/>
      <c r="V145" s="193"/>
      <c r="W145" s="193"/>
      <c r="X145" s="193"/>
      <c r="Y145" s="193"/>
      <c r="Z145" s="193"/>
      <c r="AA145" s="193"/>
      <c r="AB145" s="193"/>
      <c r="AC145" s="193"/>
      <c r="AD145" s="193"/>
      <c r="AE145" s="193"/>
      <c r="AF145" s="193"/>
      <c r="AG145" s="193"/>
      <c r="AH145" s="193"/>
      <c r="AI145" s="193"/>
    </row>
    <row r="146" spans="1:35" s="4" customFormat="1" ht="18" customHeight="1" x14ac:dyDescent="0.15">
      <c r="A146" s="198" t="s">
        <v>20</v>
      </c>
      <c r="B146" s="198"/>
      <c r="C146" s="198"/>
      <c r="D146" s="198"/>
      <c r="E146" s="198"/>
      <c r="F146" s="198"/>
      <c r="G146" s="198"/>
      <c r="H146" s="198"/>
      <c r="I146" s="198"/>
      <c r="J146" s="198"/>
      <c r="K146" s="198"/>
      <c r="L146" s="198"/>
      <c r="M146" s="198"/>
      <c r="N146" s="198"/>
      <c r="O146" s="198"/>
      <c r="P146" s="198"/>
      <c r="Q146" s="198"/>
      <c r="R146" s="65"/>
      <c r="S146" s="65"/>
      <c r="T146" s="65"/>
      <c r="U146" s="61"/>
      <c r="V146" s="190" t="s">
        <v>20</v>
      </c>
      <c r="W146" s="190"/>
      <c r="X146" s="190"/>
      <c r="Y146" s="190"/>
      <c r="Z146" s="190"/>
      <c r="AA146" s="190"/>
      <c r="AB146" s="190"/>
      <c r="AC146" s="190"/>
      <c r="AD146" s="190"/>
      <c r="AE146" s="190"/>
      <c r="AF146" s="190"/>
      <c r="AG146" s="190"/>
      <c r="AH146" s="190"/>
      <c r="AI146" s="190"/>
    </row>
    <row r="147" spans="1:35" s="4" customFormat="1" ht="18" customHeight="1" x14ac:dyDescent="0.15">
      <c r="A147" s="200" t="s">
        <v>21</v>
      </c>
      <c r="B147" s="200"/>
      <c r="C147" s="200"/>
      <c r="D147" s="200"/>
      <c r="E147" s="200"/>
      <c r="F147" s="200"/>
      <c r="G147" s="200"/>
      <c r="H147" s="200"/>
      <c r="I147" s="200"/>
      <c r="J147" s="200"/>
      <c r="K147" s="200"/>
      <c r="L147" s="200"/>
      <c r="M147" s="200"/>
      <c r="N147" s="200"/>
      <c r="O147" s="200"/>
      <c r="P147" s="200"/>
      <c r="Q147" s="200"/>
      <c r="R147" s="66"/>
      <c r="S147" s="66"/>
      <c r="T147" s="66"/>
      <c r="U147" s="61"/>
      <c r="V147" s="193"/>
      <c r="W147" s="193"/>
      <c r="X147" s="193"/>
      <c r="Y147" s="193"/>
      <c r="Z147" s="193"/>
      <c r="AA147" s="193"/>
      <c r="AB147" s="193"/>
      <c r="AC147" s="193"/>
      <c r="AD147" s="193"/>
      <c r="AE147" s="193"/>
      <c r="AF147" s="193"/>
      <c r="AG147" s="193"/>
      <c r="AH147" s="193"/>
      <c r="AI147" s="193"/>
    </row>
    <row r="148" spans="1:35" s="4" customFormat="1" ht="18" customHeight="1" x14ac:dyDescent="0.15">
      <c r="A148" s="189" t="s">
        <v>6</v>
      </c>
      <c r="B148" s="189"/>
      <c r="C148" s="189"/>
      <c r="D148" s="189"/>
      <c r="E148" s="189"/>
      <c r="F148" s="189"/>
      <c r="G148" s="189"/>
      <c r="H148" s="189"/>
      <c r="I148" s="189"/>
      <c r="J148" s="189"/>
      <c r="K148" s="189"/>
      <c r="L148" s="189"/>
      <c r="M148" s="189"/>
      <c r="N148" s="189"/>
      <c r="O148" s="189"/>
      <c r="P148" s="189"/>
      <c r="Q148" s="189"/>
      <c r="R148" s="64"/>
      <c r="S148" s="64"/>
      <c r="T148" s="64"/>
      <c r="U148" s="61"/>
      <c r="V148" s="190" t="s">
        <v>6</v>
      </c>
      <c r="W148" s="190"/>
      <c r="X148" s="190"/>
      <c r="Y148" s="190"/>
      <c r="Z148" s="190"/>
      <c r="AA148" s="190"/>
      <c r="AB148" s="190"/>
      <c r="AC148" s="190"/>
      <c r="AD148" s="190"/>
      <c r="AE148" s="190"/>
      <c r="AF148" s="190"/>
      <c r="AG148" s="190"/>
      <c r="AH148" s="190"/>
      <c r="AI148" s="190"/>
    </row>
    <row r="149" spans="1:35" s="4" customFormat="1" ht="18" customHeight="1" x14ac:dyDescent="0.15">
      <c r="A149" s="199">
        <f ca="1">TODAY()</f>
        <v>44787</v>
      </c>
      <c r="B149" s="199"/>
      <c r="C149" s="199"/>
      <c r="D149" s="199"/>
      <c r="E149" s="199"/>
      <c r="F149" s="199"/>
      <c r="G149" s="199"/>
      <c r="H149" s="199"/>
      <c r="I149" s="199"/>
      <c r="J149" s="199"/>
      <c r="K149" s="199"/>
      <c r="L149" s="199"/>
      <c r="M149" s="199"/>
      <c r="N149" s="199"/>
      <c r="O149" s="199"/>
      <c r="P149" s="199"/>
      <c r="Q149" s="199"/>
      <c r="R149" s="67"/>
      <c r="S149" s="67"/>
      <c r="T149" s="67"/>
      <c r="U149" s="61"/>
      <c r="V149" s="193"/>
      <c r="W149" s="193"/>
      <c r="X149" s="193"/>
      <c r="Y149" s="193"/>
      <c r="Z149" s="193"/>
      <c r="AA149" s="193"/>
      <c r="AB149" s="193"/>
      <c r="AC149" s="193"/>
      <c r="AD149" s="193"/>
      <c r="AE149" s="193"/>
      <c r="AF149" s="193"/>
      <c r="AG149" s="193"/>
      <c r="AH149" s="193"/>
      <c r="AI149" s="193"/>
    </row>
    <row r="150" spans="1:35" s="4" customFormat="1" ht="18" customHeight="1" x14ac:dyDescent="0.15">
      <c r="A150" s="189" t="s">
        <v>5</v>
      </c>
      <c r="B150" s="189"/>
      <c r="C150" s="189"/>
      <c r="D150" s="189"/>
      <c r="E150" s="189"/>
      <c r="F150" s="189"/>
      <c r="G150" s="189"/>
      <c r="H150" s="189"/>
      <c r="I150" s="189"/>
      <c r="J150" s="189"/>
      <c r="K150" s="189"/>
      <c r="L150" s="189"/>
      <c r="M150" s="189"/>
      <c r="N150" s="189"/>
      <c r="O150" s="189"/>
      <c r="P150" s="189"/>
      <c r="Q150" s="189"/>
      <c r="R150" s="24"/>
      <c r="S150" s="24"/>
      <c r="T150" s="24"/>
      <c r="U150" s="23"/>
      <c r="V150" s="189" t="s">
        <v>5</v>
      </c>
      <c r="W150" s="189"/>
      <c r="X150" s="189"/>
      <c r="Y150" s="189"/>
      <c r="Z150" s="189"/>
      <c r="AA150" s="189"/>
      <c r="AB150" s="189"/>
      <c r="AC150" s="189"/>
      <c r="AD150" s="189"/>
      <c r="AE150" s="189"/>
      <c r="AF150" s="189"/>
      <c r="AG150" s="189"/>
      <c r="AH150" s="189"/>
      <c r="AI150" s="189"/>
    </row>
    <row r="151" spans="1:35" s="25" customFormat="1" ht="33.75" customHeight="1" x14ac:dyDescent="0.15">
      <c r="A151" s="186" t="s">
        <v>85</v>
      </c>
      <c r="B151" s="187"/>
      <c r="C151" s="187"/>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c r="AI151" s="188"/>
    </row>
    <row r="152" spans="1:35" s="25" customFormat="1" ht="13" x14ac:dyDescent="0.15">
      <c r="A152" s="46"/>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8"/>
    </row>
    <row r="153" spans="1:35" s="25" customFormat="1" ht="225" customHeight="1" x14ac:dyDescent="0.15">
      <c r="A153" s="186" t="s">
        <v>155</v>
      </c>
      <c r="B153" s="187"/>
      <c r="C153" s="187"/>
      <c r="D153" s="187"/>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c r="AI153" s="188"/>
    </row>
    <row r="154" spans="1:35" ht="13" x14ac:dyDescent="0.15">
      <c r="A154" s="185"/>
      <c r="B154" s="185"/>
      <c r="C154" s="185"/>
      <c r="D154" s="185"/>
      <c r="E154" s="185"/>
      <c r="F154" s="185"/>
      <c r="G154" s="185"/>
      <c r="H154" s="185"/>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5"/>
      <c r="AI154" s="185"/>
    </row>
    <row r="155" spans="1:35" ht="33" customHeight="1" x14ac:dyDescent="0.15">
      <c r="A155" s="191" t="s">
        <v>156</v>
      </c>
      <c r="B155" s="191"/>
      <c r="C155" s="191"/>
      <c r="D155" s="191"/>
      <c r="E155" s="191"/>
      <c r="F155" s="191"/>
      <c r="G155" s="191"/>
      <c r="H155" s="191"/>
      <c r="I155" s="191"/>
      <c r="J155" s="191"/>
      <c r="K155" s="191"/>
      <c r="L155" s="191"/>
      <c r="M155" s="191"/>
      <c r="N155" s="191"/>
      <c r="O155" s="191"/>
      <c r="P155" s="191"/>
      <c r="Q155" s="191"/>
      <c r="R155" s="191"/>
      <c r="S155" s="191"/>
      <c r="T155" s="191"/>
      <c r="U155" s="191"/>
      <c r="V155" s="191"/>
      <c r="W155" s="191"/>
      <c r="X155" s="191"/>
      <c r="Y155" s="191"/>
      <c r="Z155" s="191"/>
      <c r="AA155" s="191"/>
      <c r="AB155" s="191"/>
      <c r="AC155" s="191"/>
      <c r="AD155" s="191"/>
      <c r="AE155" s="191"/>
      <c r="AF155" s="191"/>
      <c r="AG155" s="191"/>
      <c r="AH155" s="191"/>
      <c r="AI155" s="191"/>
    </row>
    <row r="156" spans="1:35" ht="16.5" customHeight="1" x14ac:dyDescent="0.15">
      <c r="A156" s="18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row>
    <row r="157" spans="1:35" ht="16.5" customHeight="1" x14ac:dyDescent="0.15">
      <c r="G157" s="3"/>
      <c r="H157" s="42"/>
      <c r="L157" s="27"/>
    </row>
    <row r="158" spans="1:35" ht="16.5" customHeight="1" x14ac:dyDescent="0.15">
      <c r="G158" s="3"/>
      <c r="H158" s="42"/>
      <c r="L158" s="27"/>
    </row>
    <row r="159" spans="1:35" ht="16.5" customHeight="1" x14ac:dyDescent="0.15">
      <c r="G159" s="3"/>
      <c r="H159" s="42"/>
      <c r="L159" s="27"/>
    </row>
    <row r="160" spans="1:35" ht="16.5" customHeight="1" x14ac:dyDescent="0.15">
      <c r="G160" s="3"/>
      <c r="H160" s="42"/>
      <c r="L160" s="27"/>
    </row>
    <row r="161" spans="7:12" ht="16.5" customHeight="1" x14ac:dyDescent="0.15">
      <c r="G161" s="3"/>
      <c r="H161" s="42"/>
      <c r="L161" s="27"/>
    </row>
    <row r="162" spans="7:12" ht="16.5" customHeight="1" x14ac:dyDescent="0.15">
      <c r="G162" s="3"/>
      <c r="H162" s="42"/>
      <c r="L162" s="27"/>
    </row>
    <row r="163" spans="7:12" ht="16.5" customHeight="1" x14ac:dyDescent="0.15">
      <c r="G163" s="3"/>
      <c r="H163" s="42"/>
      <c r="L163" s="27"/>
    </row>
    <row r="164" spans="7:12" ht="16.5" customHeight="1" x14ac:dyDescent="0.15">
      <c r="G164" s="3"/>
      <c r="H164" s="42"/>
      <c r="L164" s="27"/>
    </row>
    <row r="165" spans="7:12" ht="16.5" customHeight="1" x14ac:dyDescent="0.15">
      <c r="G165" s="3"/>
      <c r="H165" s="42"/>
      <c r="L165" s="27"/>
    </row>
    <row r="166" spans="7:12" ht="16.5" customHeight="1" x14ac:dyDescent="0.15">
      <c r="G166" s="3"/>
      <c r="H166" s="42"/>
      <c r="L166" s="27"/>
    </row>
    <row r="167" spans="7:12" ht="16.5" customHeight="1" x14ac:dyDescent="0.15">
      <c r="G167" s="3"/>
      <c r="H167" s="42"/>
      <c r="L167" s="27"/>
    </row>
    <row r="168" spans="7:12" ht="16.5" customHeight="1" x14ac:dyDescent="0.15">
      <c r="G168" s="3"/>
      <c r="H168" s="42"/>
      <c r="L168" s="27"/>
    </row>
    <row r="169" spans="7:12" ht="16.5" customHeight="1" x14ac:dyDescent="0.15">
      <c r="G169" s="3"/>
      <c r="H169" s="42"/>
      <c r="L169" s="27"/>
    </row>
    <row r="170" spans="7:12" ht="16.5" customHeight="1" x14ac:dyDescent="0.15">
      <c r="G170" s="3"/>
      <c r="H170" s="42"/>
      <c r="L170" s="27"/>
    </row>
    <row r="171" spans="7:12" ht="16.5" customHeight="1" x14ac:dyDescent="0.15">
      <c r="G171" s="3"/>
      <c r="H171" s="42"/>
      <c r="L171" s="27"/>
    </row>
    <row r="172" spans="7:12" ht="16.5" customHeight="1" x14ac:dyDescent="0.15">
      <c r="G172" s="3"/>
      <c r="H172" s="42"/>
      <c r="L172" s="27"/>
    </row>
    <row r="173" spans="7:12" ht="16.5" customHeight="1" x14ac:dyDescent="0.15">
      <c r="G173" s="3"/>
      <c r="H173" s="42"/>
      <c r="L173" s="27"/>
    </row>
    <row r="174" spans="7:12" ht="16.5" customHeight="1" x14ac:dyDescent="0.15">
      <c r="G174" s="3"/>
      <c r="H174" s="42"/>
      <c r="L174" s="27"/>
    </row>
    <row r="175" spans="7:12" ht="16.5" customHeight="1" x14ac:dyDescent="0.15">
      <c r="G175" s="3"/>
      <c r="H175" s="42"/>
      <c r="L175" s="27"/>
    </row>
    <row r="176" spans="7:12" ht="16.5" customHeight="1" x14ac:dyDescent="0.15">
      <c r="G176" s="3"/>
      <c r="H176" s="42"/>
      <c r="L176" s="27"/>
    </row>
    <row r="177" spans="7:12" ht="16.5" customHeight="1" x14ac:dyDescent="0.15">
      <c r="G177" s="3"/>
      <c r="H177" s="42"/>
      <c r="L177" s="27"/>
    </row>
    <row r="178" spans="7:12" ht="16.5" customHeight="1" x14ac:dyDescent="0.15">
      <c r="G178" s="3"/>
      <c r="H178" s="42"/>
      <c r="L178" s="27"/>
    </row>
    <row r="179" spans="7:12" ht="16.5" customHeight="1" x14ac:dyDescent="0.15">
      <c r="G179" s="3"/>
      <c r="H179" s="42"/>
      <c r="L179" s="27"/>
    </row>
    <row r="180" spans="7:12" ht="16.5" customHeight="1" x14ac:dyDescent="0.15">
      <c r="G180" s="3"/>
      <c r="H180" s="42"/>
      <c r="L180" s="27"/>
    </row>
    <row r="181" spans="7:12" ht="16.5" customHeight="1" x14ac:dyDescent="0.15">
      <c r="G181" s="3"/>
      <c r="H181" s="42"/>
      <c r="L181" s="27"/>
    </row>
    <row r="182" spans="7:12" ht="16.5" customHeight="1" x14ac:dyDescent="0.15">
      <c r="G182" s="3"/>
      <c r="H182" s="42"/>
      <c r="L182" s="27"/>
    </row>
    <row r="183" spans="7:12" ht="16.5" customHeight="1" x14ac:dyDescent="0.15">
      <c r="G183" s="3"/>
      <c r="H183" s="42"/>
      <c r="L183" s="27"/>
    </row>
    <row r="184" spans="7:12" ht="16.5" customHeight="1" x14ac:dyDescent="0.15">
      <c r="G184" s="3"/>
      <c r="H184" s="42"/>
      <c r="L184" s="27"/>
    </row>
    <row r="185" spans="7:12" ht="16.5" customHeight="1" x14ac:dyDescent="0.15">
      <c r="G185" s="3"/>
      <c r="H185" s="42"/>
      <c r="L185" s="27"/>
    </row>
    <row r="186" spans="7:12" ht="16.5" customHeight="1" x14ac:dyDescent="0.15">
      <c r="G186" s="3"/>
      <c r="H186" s="42"/>
      <c r="L186" s="27"/>
    </row>
    <row r="187" spans="7:12" ht="16.5" customHeight="1" x14ac:dyDescent="0.15">
      <c r="G187" s="3"/>
      <c r="H187" s="42"/>
      <c r="L187" s="27"/>
    </row>
    <row r="188" spans="7:12" ht="16.5" customHeight="1" x14ac:dyDescent="0.15">
      <c r="G188" s="3"/>
      <c r="H188" s="42"/>
      <c r="L188" s="27"/>
    </row>
    <row r="189" spans="7:12" ht="16.5" customHeight="1" x14ac:dyDescent="0.15">
      <c r="G189" s="3"/>
      <c r="H189" s="42"/>
      <c r="L189" s="27"/>
    </row>
    <row r="190" spans="7:12" ht="16.5" customHeight="1" x14ac:dyDescent="0.15">
      <c r="G190" s="3"/>
      <c r="H190" s="42"/>
      <c r="L190" s="27"/>
    </row>
    <row r="191" spans="7:12" ht="16.5" customHeight="1" x14ac:dyDescent="0.15">
      <c r="G191" s="3"/>
      <c r="H191" s="42"/>
      <c r="L191" s="27"/>
    </row>
    <row r="192" spans="7:12" ht="16.5" customHeight="1" x14ac:dyDescent="0.15">
      <c r="G192" s="3"/>
      <c r="H192" s="42"/>
      <c r="L192" s="27"/>
    </row>
    <row r="193" spans="7:12" ht="16.5" customHeight="1" x14ac:dyDescent="0.15">
      <c r="G193" s="3"/>
      <c r="H193" s="42"/>
      <c r="L193" s="27"/>
    </row>
    <row r="194" spans="7:12" ht="16.5" customHeight="1" x14ac:dyDescent="0.15">
      <c r="G194" s="3"/>
      <c r="H194" s="42"/>
      <c r="L194" s="27"/>
    </row>
    <row r="195" spans="7:12" ht="16.5" customHeight="1" x14ac:dyDescent="0.15">
      <c r="G195" s="3"/>
      <c r="H195" s="42"/>
      <c r="L195" s="27"/>
    </row>
    <row r="196" spans="7:12" ht="16.5" customHeight="1" x14ac:dyDescent="0.15">
      <c r="G196" s="3"/>
      <c r="H196" s="42"/>
      <c r="L196" s="27"/>
    </row>
    <row r="197" spans="7:12" ht="16.5" customHeight="1" x14ac:dyDescent="0.15">
      <c r="G197" s="3"/>
      <c r="H197" s="42"/>
      <c r="L197" s="27"/>
    </row>
    <row r="198" spans="7:12" ht="16.5" customHeight="1" x14ac:dyDescent="0.15">
      <c r="G198" s="3"/>
      <c r="H198" s="42"/>
      <c r="L198" s="27"/>
    </row>
    <row r="199" spans="7:12" ht="16.5" customHeight="1" x14ac:dyDescent="0.15">
      <c r="G199" s="3"/>
      <c r="H199" s="42"/>
      <c r="L199" s="27"/>
    </row>
    <row r="200" spans="7:12" ht="16.5" customHeight="1" x14ac:dyDescent="0.15">
      <c r="G200" s="3"/>
      <c r="H200" s="42"/>
      <c r="L200" s="27"/>
    </row>
    <row r="201" spans="7:12" ht="16.5" customHeight="1" x14ac:dyDescent="0.15">
      <c r="G201" s="3"/>
      <c r="H201" s="42"/>
      <c r="L201" s="27"/>
    </row>
    <row r="202" spans="7:12" ht="16.5" customHeight="1" x14ac:dyDescent="0.15">
      <c r="G202" s="3"/>
      <c r="H202" s="42"/>
      <c r="L202" s="27"/>
    </row>
    <row r="203" spans="7:12" ht="16.5" customHeight="1" x14ac:dyDescent="0.15">
      <c r="G203" s="3"/>
      <c r="H203" s="42"/>
      <c r="L203" s="27"/>
    </row>
    <row r="204" spans="7:12" ht="16.5" customHeight="1" x14ac:dyDescent="0.15">
      <c r="G204" s="3"/>
      <c r="H204" s="42"/>
      <c r="L204" s="27"/>
    </row>
    <row r="205" spans="7:12" ht="16.5" customHeight="1" x14ac:dyDescent="0.15">
      <c r="G205" s="3"/>
      <c r="H205" s="42"/>
      <c r="L205" s="27"/>
    </row>
    <row r="206" spans="7:12" ht="16.5" customHeight="1" x14ac:dyDescent="0.15">
      <c r="G206" s="3"/>
      <c r="H206" s="42"/>
      <c r="L206" s="27"/>
    </row>
    <row r="207" spans="7:12" ht="16.5" customHeight="1" x14ac:dyDescent="0.15">
      <c r="G207" s="3"/>
      <c r="H207" s="42"/>
      <c r="L207" s="27"/>
    </row>
    <row r="208" spans="7:12" ht="16.5" customHeight="1" x14ac:dyDescent="0.15">
      <c r="G208" s="3"/>
      <c r="H208" s="42"/>
      <c r="L208" s="27"/>
    </row>
    <row r="209" spans="7:12" ht="16.5" customHeight="1" x14ac:dyDescent="0.15">
      <c r="G209" s="3"/>
      <c r="H209" s="42"/>
      <c r="L209" s="27"/>
    </row>
    <row r="210" spans="7:12" ht="16.5" customHeight="1" x14ac:dyDescent="0.15">
      <c r="G210" s="3"/>
      <c r="H210" s="42"/>
      <c r="L210" s="27"/>
    </row>
    <row r="211" spans="7:12" ht="16.5" customHeight="1" x14ac:dyDescent="0.15">
      <c r="G211" s="3"/>
      <c r="H211" s="42"/>
      <c r="L211" s="27"/>
    </row>
    <row r="212" spans="7:12" ht="16.5" customHeight="1" x14ac:dyDescent="0.15">
      <c r="G212" s="3"/>
      <c r="H212" s="42"/>
      <c r="L212" s="27"/>
    </row>
    <row r="213" spans="7:12" ht="16.5" customHeight="1" x14ac:dyDescent="0.15">
      <c r="G213" s="3"/>
      <c r="H213" s="42"/>
      <c r="L213" s="27"/>
    </row>
    <row r="214" spans="7:12" ht="16.5" customHeight="1" x14ac:dyDescent="0.15">
      <c r="G214" s="3"/>
      <c r="H214" s="42"/>
      <c r="L214" s="27"/>
    </row>
    <row r="215" spans="7:12" ht="16.5" customHeight="1" x14ac:dyDescent="0.15">
      <c r="G215" s="3"/>
      <c r="H215" s="42"/>
      <c r="L215" s="27"/>
    </row>
    <row r="216" spans="7:12" ht="16.5" customHeight="1" x14ac:dyDescent="0.15">
      <c r="G216" s="3"/>
      <c r="H216" s="42"/>
      <c r="L216" s="27"/>
    </row>
    <row r="217" spans="7:12" ht="16.5" customHeight="1" x14ac:dyDescent="0.15">
      <c r="G217" s="3"/>
      <c r="H217" s="42"/>
      <c r="L217" s="27"/>
    </row>
    <row r="218" spans="7:12" ht="16.5" customHeight="1" x14ac:dyDescent="0.15">
      <c r="G218" s="3"/>
      <c r="H218" s="42"/>
      <c r="L218" s="27"/>
    </row>
    <row r="219" spans="7:12" ht="16.5" customHeight="1" x14ac:dyDescent="0.15">
      <c r="G219" s="3"/>
      <c r="H219" s="42"/>
      <c r="L219" s="27"/>
    </row>
    <row r="220" spans="7:12" ht="16.5" customHeight="1" x14ac:dyDescent="0.15">
      <c r="G220" s="3"/>
      <c r="H220" s="42"/>
      <c r="L220" s="27"/>
    </row>
    <row r="221" spans="7:12" ht="16.5" customHeight="1" x14ac:dyDescent="0.15">
      <c r="G221" s="3"/>
      <c r="H221" s="42"/>
      <c r="L221" s="27"/>
    </row>
  </sheetData>
  <sheetProtection password="CB2D" sheet="1" objects="1" scenarios="1"/>
  <mergeCells count="486">
    <mergeCell ref="B125:F125"/>
    <mergeCell ref="H125:V125"/>
    <mergeCell ref="Z125:AB125"/>
    <mergeCell ref="AD125:AI125"/>
    <mergeCell ref="H69:V69"/>
    <mergeCell ref="Z69:AB69"/>
    <mergeCell ref="AD69:AI69"/>
    <mergeCell ref="B70:F70"/>
    <mergeCell ref="H70:V70"/>
    <mergeCell ref="Z70:AB70"/>
    <mergeCell ref="AD70:AI70"/>
    <mergeCell ref="H97:V97"/>
    <mergeCell ref="Z97:AB97"/>
    <mergeCell ref="AD97:AI97"/>
    <mergeCell ref="H90:V90"/>
    <mergeCell ref="Z96:AB96"/>
    <mergeCell ref="AD96:AI96"/>
    <mergeCell ref="B98:F98"/>
    <mergeCell ref="H98:V98"/>
    <mergeCell ref="Z98:AB98"/>
    <mergeCell ref="AD98:AI98"/>
    <mergeCell ref="A82:AB82"/>
    <mergeCell ref="AD82:AI82"/>
    <mergeCell ref="F84:U84"/>
    <mergeCell ref="B37:F37"/>
    <mergeCell ref="H37:V37"/>
    <mergeCell ref="Z37:AB37"/>
    <mergeCell ref="AD37:AI37"/>
    <mergeCell ref="Z39:AB39"/>
    <mergeCell ref="AD39:AI39"/>
    <mergeCell ref="B40:F40"/>
    <mergeCell ref="H40:V40"/>
    <mergeCell ref="Z40:AB40"/>
    <mergeCell ref="AD40:AI40"/>
    <mergeCell ref="A38:AI38"/>
    <mergeCell ref="B39:F39"/>
    <mergeCell ref="H39:V39"/>
    <mergeCell ref="B42:F42"/>
    <mergeCell ref="B75:F75"/>
    <mergeCell ref="H75:V75"/>
    <mergeCell ref="Z75:AB75"/>
    <mergeCell ref="AD75:AI75"/>
    <mergeCell ref="B45:F45"/>
    <mergeCell ref="H45:V45"/>
    <mergeCell ref="Z45:AB45"/>
    <mergeCell ref="AD45:AI45"/>
    <mergeCell ref="B46:F46"/>
    <mergeCell ref="H46:V46"/>
    <mergeCell ref="Z46:AB46"/>
    <mergeCell ref="AD46:AI46"/>
    <mergeCell ref="B48:F48"/>
    <mergeCell ref="H48:V48"/>
    <mergeCell ref="Z48:AB48"/>
    <mergeCell ref="AD48:AI48"/>
    <mergeCell ref="AD50:AI50"/>
    <mergeCell ref="B54:F54"/>
    <mergeCell ref="H54:V54"/>
    <mergeCell ref="Z54:AB54"/>
    <mergeCell ref="AD54:AI54"/>
    <mergeCell ref="B56:F56"/>
    <mergeCell ref="H56:V56"/>
    <mergeCell ref="Z106:AB106"/>
    <mergeCell ref="AD106:AI106"/>
    <mergeCell ref="B101:F101"/>
    <mergeCell ref="H101:V101"/>
    <mergeCell ref="Z101:AB101"/>
    <mergeCell ref="AD101:AI101"/>
    <mergeCell ref="B102:F102"/>
    <mergeCell ref="B97:F97"/>
    <mergeCell ref="B41:F41"/>
    <mergeCell ref="H41:V41"/>
    <mergeCell ref="Z41:AB41"/>
    <mergeCell ref="AD41:AI41"/>
    <mergeCell ref="B73:F73"/>
    <mergeCell ref="H73:V73"/>
    <mergeCell ref="Z73:AB73"/>
    <mergeCell ref="AD73:AI73"/>
    <mergeCell ref="B74:F74"/>
    <mergeCell ref="H74:V74"/>
    <mergeCell ref="Z74:AB74"/>
    <mergeCell ref="AD74:AI74"/>
    <mergeCell ref="B99:F99"/>
    <mergeCell ref="H99:V99"/>
    <mergeCell ref="Z99:AB99"/>
    <mergeCell ref="AD99:AI99"/>
    <mergeCell ref="B127:F127"/>
    <mergeCell ref="B128:F128"/>
    <mergeCell ref="B129:F129"/>
    <mergeCell ref="B130:F130"/>
    <mergeCell ref="H126:V126"/>
    <mergeCell ref="Z126:AB126"/>
    <mergeCell ref="AD126:AI126"/>
    <mergeCell ref="H127:V127"/>
    <mergeCell ref="Z127:AB127"/>
    <mergeCell ref="AD127:AI127"/>
    <mergeCell ref="H128:V128"/>
    <mergeCell ref="Z128:AB128"/>
    <mergeCell ref="AD128:AI128"/>
    <mergeCell ref="H129:V129"/>
    <mergeCell ref="Z129:AB129"/>
    <mergeCell ref="AD129:AI129"/>
    <mergeCell ref="H130:V130"/>
    <mergeCell ref="Z130:AB130"/>
    <mergeCell ref="AD130:AI130"/>
    <mergeCell ref="B126:F126"/>
    <mergeCell ref="B27:F27"/>
    <mergeCell ref="H27:V27"/>
    <mergeCell ref="Z27:AB27"/>
    <mergeCell ref="AD27:AI27"/>
    <mergeCell ref="B26:F26"/>
    <mergeCell ref="H26:V26"/>
    <mergeCell ref="Z26:AB26"/>
    <mergeCell ref="AD26:AI26"/>
    <mergeCell ref="B32:F32"/>
    <mergeCell ref="H32:V32"/>
    <mergeCell ref="Z32:AB32"/>
    <mergeCell ref="AD32:AI32"/>
    <mergeCell ref="B30:F30"/>
    <mergeCell ref="Z30:AB30"/>
    <mergeCell ref="AD29:AI29"/>
    <mergeCell ref="A31:AI31"/>
    <mergeCell ref="B28:F28"/>
    <mergeCell ref="H28:V28"/>
    <mergeCell ref="Z28:AB28"/>
    <mergeCell ref="AD28:AI28"/>
    <mergeCell ref="B33:F33"/>
    <mergeCell ref="H33:V33"/>
    <mergeCell ref="Z33:AB33"/>
    <mergeCell ref="AD33:AI33"/>
    <mergeCell ref="B34:F34"/>
    <mergeCell ref="B29:F29"/>
    <mergeCell ref="H29:V29"/>
    <mergeCell ref="Z29:AB29"/>
    <mergeCell ref="A150:Q150"/>
    <mergeCell ref="V143:AI143"/>
    <mergeCell ref="V144:AI144"/>
    <mergeCell ref="V145:AI145"/>
    <mergeCell ref="A141:Q141"/>
    <mergeCell ref="V141:AI141"/>
    <mergeCell ref="A143:Q143"/>
    <mergeCell ref="A144:Q144"/>
    <mergeCell ref="A146:Q146"/>
    <mergeCell ref="V147:AI147"/>
    <mergeCell ref="V148:AI148"/>
    <mergeCell ref="V149:AI149"/>
    <mergeCell ref="A149:Q149"/>
    <mergeCell ref="A147:Q147"/>
    <mergeCell ref="A148:Q148"/>
    <mergeCell ref="A145:Q145"/>
    <mergeCell ref="A156:AI156"/>
    <mergeCell ref="B21:F21"/>
    <mergeCell ref="H21:V21"/>
    <mergeCell ref="Z21:AB21"/>
    <mergeCell ref="AD21:AI21"/>
    <mergeCell ref="B23:F23"/>
    <mergeCell ref="H23:V23"/>
    <mergeCell ref="Z23:AB23"/>
    <mergeCell ref="AD23:AI23"/>
    <mergeCell ref="B25:F25"/>
    <mergeCell ref="AD132:AI132"/>
    <mergeCell ref="A154:AI154"/>
    <mergeCell ref="A151:AI151"/>
    <mergeCell ref="A153:AI153"/>
    <mergeCell ref="AD30:AI30"/>
    <mergeCell ref="H30:V30"/>
    <mergeCell ref="B90:F90"/>
    <mergeCell ref="B91:F91"/>
    <mergeCell ref="H91:V91"/>
    <mergeCell ref="Z91:AB91"/>
    <mergeCell ref="AD91:AI91"/>
    <mergeCell ref="V150:AI150"/>
    <mergeCell ref="V146:AI146"/>
    <mergeCell ref="A155:AI155"/>
    <mergeCell ref="A1:D5"/>
    <mergeCell ref="AD133:AI133"/>
    <mergeCell ref="C10:P10"/>
    <mergeCell ref="A11:P11"/>
    <mergeCell ref="G7:R7"/>
    <mergeCell ref="S8:Z8"/>
    <mergeCell ref="Q10:Q14"/>
    <mergeCell ref="E1:M5"/>
    <mergeCell ref="N5:Z5"/>
    <mergeCell ref="N1:AI3"/>
    <mergeCell ref="N4:Z4"/>
    <mergeCell ref="AA4:AI4"/>
    <mergeCell ref="AA5:AI5"/>
    <mergeCell ref="S7:Z7"/>
    <mergeCell ref="A9:AI9"/>
    <mergeCell ref="Z90:AB90"/>
    <mergeCell ref="AD90:AI90"/>
    <mergeCell ref="B92:F92"/>
    <mergeCell ref="H92:V92"/>
    <mergeCell ref="A15:F16"/>
    <mergeCell ref="G15:V16"/>
    <mergeCell ref="AD15:AI16"/>
    <mergeCell ref="B22:F22"/>
    <mergeCell ref="H22:V22"/>
    <mergeCell ref="AC15:AC16"/>
    <mergeCell ref="Z15:AB16"/>
    <mergeCell ref="Y15:Y16"/>
    <mergeCell ref="X15:X16"/>
    <mergeCell ref="H20:V20"/>
    <mergeCell ref="H25:V25"/>
    <mergeCell ref="Z25:AB25"/>
    <mergeCell ref="B20:F20"/>
    <mergeCell ref="Z20:AB20"/>
    <mergeCell ref="A18:AI18"/>
    <mergeCell ref="A17:AI17"/>
    <mergeCell ref="Z22:AB22"/>
    <mergeCell ref="AD22:AI22"/>
    <mergeCell ref="B24:F24"/>
    <mergeCell ref="H24:V24"/>
    <mergeCell ref="Z24:AB24"/>
    <mergeCell ref="AD24:AI24"/>
    <mergeCell ref="AD19:AI19"/>
    <mergeCell ref="AD25:AI25"/>
    <mergeCell ref="AD20:AI20"/>
    <mergeCell ref="B19:F19"/>
    <mergeCell ref="H19:V19"/>
    <mergeCell ref="Z19:AB19"/>
    <mergeCell ref="AA7:AI7"/>
    <mergeCell ref="A7:F7"/>
    <mergeCell ref="A6:Z6"/>
    <mergeCell ref="AA6:AI6"/>
    <mergeCell ref="G8:R8"/>
    <mergeCell ref="U10:AI10"/>
    <mergeCell ref="A14:P14"/>
    <mergeCell ref="AA8:AI8"/>
    <mergeCell ref="A8:F8"/>
    <mergeCell ref="R14:AI14"/>
    <mergeCell ref="A13:P13"/>
    <mergeCell ref="R11:AI11"/>
    <mergeCell ref="R12:AI12"/>
    <mergeCell ref="R13:AI13"/>
    <mergeCell ref="A12:P12"/>
    <mergeCell ref="H34:V34"/>
    <mergeCell ref="Z34:AB34"/>
    <mergeCell ref="AD34:AI34"/>
    <mergeCell ref="B35:F35"/>
    <mergeCell ref="H35:V35"/>
    <mergeCell ref="Z35:AB35"/>
    <mergeCell ref="AD35:AI35"/>
    <mergeCell ref="B36:F36"/>
    <mergeCell ref="H36:V36"/>
    <mergeCell ref="Z36:AB36"/>
    <mergeCell ref="AD36:AI36"/>
    <mergeCell ref="Z92:AB92"/>
    <mergeCell ref="AD92:AI92"/>
    <mergeCell ref="B93:F93"/>
    <mergeCell ref="H93:V93"/>
    <mergeCell ref="Z93:AB93"/>
    <mergeCell ref="AD93:AI93"/>
    <mergeCell ref="B89:F89"/>
    <mergeCell ref="H89:V89"/>
    <mergeCell ref="U83:AC83"/>
    <mergeCell ref="AD83:AI83"/>
    <mergeCell ref="Z89:AB89"/>
    <mergeCell ref="AD89:AI89"/>
    <mergeCell ref="F85:X85"/>
    <mergeCell ref="A88:AI88"/>
    <mergeCell ref="B96:F96"/>
    <mergeCell ref="H96:V96"/>
    <mergeCell ref="H42:V42"/>
    <mergeCell ref="Z42:AB42"/>
    <mergeCell ref="AD42:AI42"/>
    <mergeCell ref="B43:F43"/>
    <mergeCell ref="H43:V43"/>
    <mergeCell ref="Z43:AB43"/>
    <mergeCell ref="AD43:AI43"/>
    <mergeCell ref="B44:F44"/>
    <mergeCell ref="H44:V44"/>
    <mergeCell ref="Z44:AB44"/>
    <mergeCell ref="AD44:AI44"/>
    <mergeCell ref="B49:F49"/>
    <mergeCell ref="H49:V49"/>
    <mergeCell ref="Z49:AB49"/>
    <mergeCell ref="AD49:AI49"/>
    <mergeCell ref="B47:F47"/>
    <mergeCell ref="H47:V47"/>
    <mergeCell ref="Z47:AB47"/>
    <mergeCell ref="AD47:AI47"/>
    <mergeCell ref="B50:F50"/>
    <mergeCell ref="H50:V50"/>
    <mergeCell ref="Z50:AB50"/>
    <mergeCell ref="Z56:AB56"/>
    <mergeCell ref="AD56:AI56"/>
    <mergeCell ref="B51:F51"/>
    <mergeCell ref="H51:V51"/>
    <mergeCell ref="Z51:AB51"/>
    <mergeCell ref="AD51:AI51"/>
    <mergeCell ref="B52:F52"/>
    <mergeCell ref="H52:V52"/>
    <mergeCell ref="Z52:AB52"/>
    <mergeCell ref="AD52:AI52"/>
    <mergeCell ref="A53:AI53"/>
    <mergeCell ref="B57:F57"/>
    <mergeCell ref="H57:V57"/>
    <mergeCell ref="Z57:AB57"/>
    <mergeCell ref="AD57:AI57"/>
    <mergeCell ref="B58:F58"/>
    <mergeCell ref="H58:V58"/>
    <mergeCell ref="Z58:AB58"/>
    <mergeCell ref="AD58:AI58"/>
    <mergeCell ref="B59:F59"/>
    <mergeCell ref="H59:V59"/>
    <mergeCell ref="Z59:AB59"/>
    <mergeCell ref="AD59:AI59"/>
    <mergeCell ref="B60:F60"/>
    <mergeCell ref="H60:V60"/>
    <mergeCell ref="Z60:AB60"/>
    <mergeCell ref="AD60:AI60"/>
    <mergeCell ref="B61:F61"/>
    <mergeCell ref="H61:V61"/>
    <mergeCell ref="Z61:AB61"/>
    <mergeCell ref="AD61:AI61"/>
    <mergeCell ref="B62:F62"/>
    <mergeCell ref="H62:V62"/>
    <mergeCell ref="Z62:AB62"/>
    <mergeCell ref="AD62:AI62"/>
    <mergeCell ref="B63:F63"/>
    <mergeCell ref="H63:V63"/>
    <mergeCell ref="Z63:AB63"/>
    <mergeCell ref="AD63:AI63"/>
    <mergeCell ref="B64:F64"/>
    <mergeCell ref="H64:V64"/>
    <mergeCell ref="Z64:AB64"/>
    <mergeCell ref="AD64:AI64"/>
    <mergeCell ref="B65:F65"/>
    <mergeCell ref="H65:V65"/>
    <mergeCell ref="Z65:AB65"/>
    <mergeCell ref="AD65:AI65"/>
    <mergeCell ref="H66:V66"/>
    <mergeCell ref="Z66:AB66"/>
    <mergeCell ref="AD66:AI66"/>
    <mergeCell ref="B67:F67"/>
    <mergeCell ref="H67:V67"/>
    <mergeCell ref="Z67:AB67"/>
    <mergeCell ref="AD67:AI67"/>
    <mergeCell ref="B76:F76"/>
    <mergeCell ref="H76:V76"/>
    <mergeCell ref="Z76:AB76"/>
    <mergeCell ref="AD76:AI76"/>
    <mergeCell ref="B68:F68"/>
    <mergeCell ref="H68:V68"/>
    <mergeCell ref="Z68:AB68"/>
    <mergeCell ref="AD68:AI68"/>
    <mergeCell ref="B71:F71"/>
    <mergeCell ref="H71:V71"/>
    <mergeCell ref="Z71:AB71"/>
    <mergeCell ref="AD71:AI71"/>
    <mergeCell ref="B72:F72"/>
    <mergeCell ref="B69:F69"/>
    <mergeCell ref="H72:V72"/>
    <mergeCell ref="Z72:AB72"/>
    <mergeCell ref="AD72:AI72"/>
    <mergeCell ref="A94:AI94"/>
    <mergeCell ref="B95:F95"/>
    <mergeCell ref="H95:V95"/>
    <mergeCell ref="Z95:AB95"/>
    <mergeCell ref="AD95:AI95"/>
    <mergeCell ref="A55:AI55"/>
    <mergeCell ref="A81:AI81"/>
    <mergeCell ref="B78:F78"/>
    <mergeCell ref="H78:V78"/>
    <mergeCell ref="Z78:AB78"/>
    <mergeCell ref="AD78:AI78"/>
    <mergeCell ref="B79:F79"/>
    <mergeCell ref="H79:V79"/>
    <mergeCell ref="Z79:AB79"/>
    <mergeCell ref="AD79:AI79"/>
    <mergeCell ref="B80:F80"/>
    <mergeCell ref="H80:V80"/>
    <mergeCell ref="Z80:AB80"/>
    <mergeCell ref="AD80:AI80"/>
    <mergeCell ref="B77:F77"/>
    <mergeCell ref="H77:V77"/>
    <mergeCell ref="Z77:AB77"/>
    <mergeCell ref="AD77:AI77"/>
    <mergeCell ref="B66:F66"/>
    <mergeCell ref="H102:V102"/>
    <mergeCell ref="Z102:AB102"/>
    <mergeCell ref="AD102:AI102"/>
    <mergeCell ref="B119:F119"/>
    <mergeCell ref="H119:V119"/>
    <mergeCell ref="Z119:AB119"/>
    <mergeCell ref="AD119:AI119"/>
    <mergeCell ref="B120:F120"/>
    <mergeCell ref="H120:V120"/>
    <mergeCell ref="Z120:AB120"/>
    <mergeCell ref="AD120:AI120"/>
    <mergeCell ref="B103:F103"/>
    <mergeCell ref="H103:V103"/>
    <mergeCell ref="Z103:AB103"/>
    <mergeCell ref="AD103:AI103"/>
    <mergeCell ref="B114:F114"/>
    <mergeCell ref="H114:V114"/>
    <mergeCell ref="Z114:AB114"/>
    <mergeCell ref="AD114:AI114"/>
    <mergeCell ref="H105:V105"/>
    <mergeCell ref="Z105:AB105"/>
    <mergeCell ref="AD105:AI105"/>
    <mergeCell ref="B106:F106"/>
    <mergeCell ref="H106:V106"/>
    <mergeCell ref="Z121:AB121"/>
    <mergeCell ref="B110:F110"/>
    <mergeCell ref="H110:V110"/>
    <mergeCell ref="Z110:AB110"/>
    <mergeCell ref="AD110:AI110"/>
    <mergeCell ref="B111:F111"/>
    <mergeCell ref="H111:V111"/>
    <mergeCell ref="Z111:AB111"/>
    <mergeCell ref="AD111:AI111"/>
    <mergeCell ref="B112:F112"/>
    <mergeCell ref="H112:V112"/>
    <mergeCell ref="Z112:AB112"/>
    <mergeCell ref="AD112:AI112"/>
    <mergeCell ref="AD121:AI121"/>
    <mergeCell ref="A100:AI100"/>
    <mergeCell ref="A104:AI104"/>
    <mergeCell ref="A109:AI109"/>
    <mergeCell ref="B116:F116"/>
    <mergeCell ref="H116:V116"/>
    <mergeCell ref="Z116:AB116"/>
    <mergeCell ref="AD116:AI116"/>
    <mergeCell ref="B117:F117"/>
    <mergeCell ref="H117:V117"/>
    <mergeCell ref="Z117:AB117"/>
    <mergeCell ref="AD117:AI117"/>
    <mergeCell ref="B113:F113"/>
    <mergeCell ref="H113:V113"/>
    <mergeCell ref="Z113:AB113"/>
    <mergeCell ref="AD113:AI113"/>
    <mergeCell ref="B107:F107"/>
    <mergeCell ref="H107:V107"/>
    <mergeCell ref="Z107:AB107"/>
    <mergeCell ref="AD107:AI107"/>
    <mergeCell ref="B108:F108"/>
    <mergeCell ref="H108:V108"/>
    <mergeCell ref="Z108:AB108"/>
    <mergeCell ref="AD108:AI108"/>
    <mergeCell ref="B105:F105"/>
    <mergeCell ref="B122:F122"/>
    <mergeCell ref="H122:V122"/>
    <mergeCell ref="Z122:AB122"/>
    <mergeCell ref="AD122:AI122"/>
    <mergeCell ref="A115:AI115"/>
    <mergeCell ref="B132:AC132"/>
    <mergeCell ref="B124:F124"/>
    <mergeCell ref="H124:V124"/>
    <mergeCell ref="Z124:AB124"/>
    <mergeCell ref="AD124:AI124"/>
    <mergeCell ref="B131:F131"/>
    <mergeCell ref="H131:V131"/>
    <mergeCell ref="Z131:AB131"/>
    <mergeCell ref="AD131:AI131"/>
    <mergeCell ref="B123:F123"/>
    <mergeCell ref="H123:V123"/>
    <mergeCell ref="Z123:AB123"/>
    <mergeCell ref="AD123:AI123"/>
    <mergeCell ref="B118:F118"/>
    <mergeCell ref="H118:V118"/>
    <mergeCell ref="Z118:AB118"/>
    <mergeCell ref="B121:F121"/>
    <mergeCell ref="AD118:AI118"/>
    <mergeCell ref="H121:V121"/>
    <mergeCell ref="B139:F139"/>
    <mergeCell ref="H139:V139"/>
    <mergeCell ref="Z139:AB139"/>
    <mergeCell ref="AD139:AI139"/>
    <mergeCell ref="B133:F133"/>
    <mergeCell ref="H133:V133"/>
    <mergeCell ref="Z133:AB133"/>
    <mergeCell ref="B136:F136"/>
    <mergeCell ref="H136:V136"/>
    <mergeCell ref="Z136:AB136"/>
    <mergeCell ref="AD136:AI136"/>
    <mergeCell ref="A134:AI134"/>
    <mergeCell ref="A135:AI135"/>
    <mergeCell ref="B137:F137"/>
    <mergeCell ref="H137:V137"/>
    <mergeCell ref="Z137:AB137"/>
    <mergeCell ref="AD137:AI137"/>
    <mergeCell ref="B138:F138"/>
    <mergeCell ref="H138:V138"/>
    <mergeCell ref="Z138:AB138"/>
    <mergeCell ref="AD138:AI138"/>
  </mergeCells>
  <phoneticPr fontId="0" type="noConversion"/>
  <printOptions horizontalCentered="1"/>
  <pageMargins left="0.1" right="0.1" top="0.1" bottom="0.5" header="0" footer="0.2"/>
  <pageSetup scale="70" orientation="portrait" r:id="rId1"/>
  <headerFooter alignWithMargins="0">
    <oddFooter>&amp;L&amp;F&amp;RPage &amp;P of &amp;N</oddFooter>
  </headerFooter>
  <rowBreaks count="1" manualBreakCount="1">
    <brk id="139"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Sales Order</vt:lpstr>
      <vt:lpstr>'Sales Order'!Print_Area</vt:lpstr>
      <vt:lpstr>'Sales Order'!Print_Titles</vt:lpstr>
    </vt:vector>
  </TitlesOfParts>
  <Company>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Graham</dc:creator>
  <cp:lastModifiedBy>Amy Grant</cp:lastModifiedBy>
  <cp:lastPrinted>2017-11-28T16:22:16Z</cp:lastPrinted>
  <dcterms:created xsi:type="dcterms:W3CDTF">2002-06-20T19:31:20Z</dcterms:created>
  <dcterms:modified xsi:type="dcterms:W3CDTF">2022-08-14T20:38:09Z</dcterms:modified>
</cp:coreProperties>
</file>